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rto\Documents\Parton PC\Accounts\2023-2024\"/>
    </mc:Choice>
  </mc:AlternateContent>
  <xr:revisionPtr revIDLastSave="0" documentId="13_ncr:1_{821B15CA-D724-4451-B17D-C3FF868A2A7C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Bank_Reconciliation" sheetId="1" r:id="rId1"/>
    <sheet name="Receipts" sheetId="2" r:id="rId2"/>
    <sheet name="Payments" sheetId="3" r:id="rId3"/>
    <sheet name="Annual_Summary" sheetId="4" r:id="rId4"/>
    <sheet name="Asset_Register" sheetId="6" r:id="rId5"/>
  </sheets>
  <calcPr calcId="191029"/>
</workbook>
</file>

<file path=xl/calcChain.xml><?xml version="1.0" encoding="utf-8"?>
<calcChain xmlns="http://schemas.openxmlformats.org/spreadsheetml/2006/main">
  <c r="G23" i="6" l="1"/>
  <c r="E23" i="6"/>
  <c r="F23" i="6"/>
  <c r="D23" i="6"/>
  <c r="G20" i="6"/>
  <c r="G21" i="6"/>
  <c r="G22" i="6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Q32" i="3"/>
  <c r="Q33" i="3"/>
  <c r="Q34" i="3"/>
  <c r="Q35" i="3"/>
  <c r="Q36" i="3"/>
  <c r="Q38" i="3"/>
  <c r="Q39" i="3"/>
  <c r="Q40" i="3"/>
  <c r="Q41" i="3"/>
  <c r="Q42" i="3"/>
  <c r="Q43" i="3"/>
  <c r="Q44" i="3"/>
  <c r="Q45" i="3"/>
  <c r="Q46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6" i="3"/>
  <c r="Q77" i="3"/>
  <c r="Q14" i="3"/>
  <c r="Q15" i="3"/>
  <c r="G47" i="3" l="1"/>
  <c r="Q47" i="3" s="1"/>
  <c r="I37" i="3"/>
  <c r="Q37" i="3" s="1"/>
  <c r="Q13" i="3"/>
  <c r="E80" i="3" l="1"/>
  <c r="I26" i="2" l="1"/>
  <c r="E26" i="2" l="1"/>
  <c r="Q79" i="3" l="1"/>
  <c r="Q12" i="3"/>
  <c r="H26" i="2" l="1"/>
  <c r="G26" i="2"/>
  <c r="R80" i="3" l="1"/>
  <c r="H80" i="3"/>
  <c r="F80" i="3"/>
  <c r="L80" i="3" l="1"/>
  <c r="E26" i="4" s="1"/>
  <c r="M80" i="3"/>
  <c r="E27" i="4" s="1"/>
  <c r="N80" i="3"/>
  <c r="E28" i="4" s="1"/>
  <c r="O80" i="3"/>
  <c r="E29" i="4" s="1"/>
  <c r="P80" i="3"/>
  <c r="E30" i="4" s="1"/>
  <c r="K80" i="3"/>
  <c r="E25" i="4" s="1"/>
  <c r="G19" i="6"/>
  <c r="G18" i="6"/>
  <c r="G17" i="6"/>
  <c r="G16" i="6"/>
  <c r="G15" i="6"/>
  <c r="G14" i="6"/>
  <c r="G13" i="6"/>
  <c r="G12" i="6"/>
  <c r="G11" i="6"/>
  <c r="G10" i="6"/>
  <c r="G9" i="6"/>
  <c r="G8" i="6"/>
  <c r="J80" i="3"/>
  <c r="E24" i="4" s="1"/>
  <c r="I80" i="3"/>
  <c r="E23" i="4" s="1"/>
  <c r="E22" i="4"/>
  <c r="G80" i="3"/>
  <c r="E21" i="4" s="1"/>
  <c r="E20" i="4"/>
  <c r="D16" i="4"/>
  <c r="D15" i="4"/>
  <c r="D14" i="4"/>
  <c r="F26" i="2"/>
  <c r="D13" i="4" s="1"/>
  <c r="E19" i="4" l="1"/>
  <c r="F31" i="4" s="1"/>
  <c r="P82" i="3"/>
  <c r="D12" i="4"/>
  <c r="F17" i="4" s="1"/>
  <c r="J26" i="2"/>
  <c r="J30" i="2" s="1"/>
  <c r="Q80" i="3"/>
  <c r="F33" i="4" l="1"/>
</calcChain>
</file>

<file path=xl/sharedStrings.xml><?xml version="1.0" encoding="utf-8"?>
<sst xmlns="http://schemas.openxmlformats.org/spreadsheetml/2006/main" count="306" uniqueCount="133">
  <si>
    <t>PARTON PARISH COUNCIL</t>
  </si>
  <si>
    <t>Prepared by</t>
  </si>
  <si>
    <t>Mrs Jane Coltman (Clerk/RFO)</t>
  </si>
  <si>
    <t xml:space="preserve">Date </t>
  </si>
  <si>
    <t>Total</t>
  </si>
  <si>
    <t>£</t>
  </si>
  <si>
    <t>Payee</t>
  </si>
  <si>
    <t>REGISTER OF RECEIPTS</t>
  </si>
  <si>
    <t>Date</t>
  </si>
  <si>
    <t>Ref</t>
  </si>
  <si>
    <t>Source</t>
  </si>
  <si>
    <t>Description</t>
  </si>
  <si>
    <t>Wayleaves</t>
  </si>
  <si>
    <t>Garages</t>
  </si>
  <si>
    <t>Precept</t>
  </si>
  <si>
    <t>VAT Refund</t>
  </si>
  <si>
    <t>Other</t>
  </si>
  <si>
    <t>REGISTER OF PAYMENTS</t>
  </si>
  <si>
    <t>Cheque</t>
  </si>
  <si>
    <t>Landscaping</t>
  </si>
  <si>
    <t>Grants</t>
  </si>
  <si>
    <t>S137</t>
  </si>
  <si>
    <t>VAT To Reclaim</t>
  </si>
  <si>
    <t>£100 + Nett (Y/N)</t>
  </si>
  <si>
    <t>Totals</t>
  </si>
  <si>
    <t>ANNUAL SUMMARY OF ACCOUNTS</t>
  </si>
  <si>
    <t>Receipts</t>
  </si>
  <si>
    <t>Garage Rent</t>
  </si>
  <si>
    <t>Payments</t>
  </si>
  <si>
    <t>Balance of reserves.</t>
  </si>
  <si>
    <t>Insurance</t>
  </si>
  <si>
    <t>Training</t>
  </si>
  <si>
    <t>ASSET REGISTER</t>
  </si>
  <si>
    <t>ITEM</t>
  </si>
  <si>
    <t>PURCHASE DATE</t>
  </si>
  <si>
    <t>COMMENTS</t>
  </si>
  <si>
    <t>ADDITIONS</t>
  </si>
  <si>
    <t>DISPOSALS</t>
  </si>
  <si>
    <t>Bus Shelter</t>
  </si>
  <si>
    <t>Oct 2010</t>
  </si>
  <si>
    <t>Criffel Road, Parton</t>
  </si>
  <si>
    <t>Play Equipment Units</t>
  </si>
  <si>
    <t>Aug 2011</t>
  </si>
  <si>
    <t>Main Street, Parton</t>
  </si>
  <si>
    <t>Waste Bins</t>
  </si>
  <si>
    <t>Jan 2017</t>
  </si>
  <si>
    <t>Play area, Main Street, Parton</t>
  </si>
  <si>
    <t>Land</t>
  </si>
  <si>
    <t>Used as a car Park. Main Street, Parton</t>
  </si>
  <si>
    <t>Nominal value entered</t>
  </si>
  <si>
    <t>Strip of land between the dwellings and the permanent way. Main Street, Parton</t>
  </si>
  <si>
    <t>The Square, Parton</t>
  </si>
  <si>
    <t>War Memorial</t>
  </si>
  <si>
    <t>The Foreshore, Parton</t>
  </si>
  <si>
    <t>4 Benches, Waste bins, 2 Picnic Tables</t>
  </si>
  <si>
    <t>The memorial Garden, The Foreshore, Parton</t>
  </si>
  <si>
    <t>Public Noticeboard</t>
  </si>
  <si>
    <t>Mar 2010</t>
  </si>
  <si>
    <t>Beside The Village Hall</t>
  </si>
  <si>
    <t>Feb 2020</t>
  </si>
  <si>
    <t>Criffel Road bus shelter, Parton</t>
  </si>
  <si>
    <t>With Clerk</t>
  </si>
  <si>
    <t>Staff Costs</t>
  </si>
  <si>
    <t>Legal &amp; Professional</t>
  </si>
  <si>
    <t>Office Overheads</t>
  </si>
  <si>
    <t>Training &amp; Development</t>
  </si>
  <si>
    <t>Repairs &amp; Renewals</t>
  </si>
  <si>
    <t>Insurances</t>
  </si>
  <si>
    <t>Elections</t>
  </si>
  <si>
    <t>Events</t>
  </si>
  <si>
    <t>Apr 2021</t>
  </si>
  <si>
    <t>CALC</t>
  </si>
  <si>
    <t>HMRC</t>
  </si>
  <si>
    <t>Lowca PC</t>
  </si>
  <si>
    <t>BHIB</t>
  </si>
  <si>
    <t>Expenses</t>
  </si>
  <si>
    <t>DD</t>
  </si>
  <si>
    <t>ICO</t>
  </si>
  <si>
    <t>CWR</t>
  </si>
  <si>
    <t>HSBC</t>
  </si>
  <si>
    <t>Bank Charges</t>
  </si>
  <si>
    <t>Acer Laptop+Mouse</t>
  </si>
  <si>
    <t>Erected 1921</t>
  </si>
  <si>
    <t>Coltman</t>
  </si>
  <si>
    <t>Salary</t>
  </si>
  <si>
    <t>PAYE</t>
  </si>
  <si>
    <t>Entertainer</t>
  </si>
  <si>
    <r>
      <t>31</t>
    </r>
    <r>
      <rPr>
        <vertAlign val="superscript"/>
        <sz val="11"/>
        <color rgb="FF000000"/>
        <rFont val="Arial"/>
        <family val="2"/>
      </rPr>
      <t>st</t>
    </r>
    <r>
      <rPr>
        <b/>
        <sz val="11"/>
        <color rgb="FF000000"/>
        <rFont val="Arial"/>
        <family val="2"/>
      </rPr>
      <t xml:space="preserve"> MARCH 2023</t>
    </r>
  </si>
  <si>
    <t>Strimmer - Karcher</t>
  </si>
  <si>
    <t>Aug 2022</t>
  </si>
  <si>
    <t>With Cllr Tumelty</t>
  </si>
  <si>
    <t>Waste Removal</t>
  </si>
  <si>
    <t>Byrne</t>
  </si>
  <si>
    <t>Membership</t>
  </si>
  <si>
    <t>Room Hire</t>
  </si>
  <si>
    <t>Grant</t>
  </si>
  <si>
    <t>Home Group</t>
  </si>
  <si>
    <t>UK Aggregates</t>
  </si>
  <si>
    <t>Bus Shelters</t>
  </si>
  <si>
    <t>Bridge Ins</t>
  </si>
  <si>
    <t>CC</t>
  </si>
  <si>
    <t>Parton Pensioners</t>
  </si>
  <si>
    <t>FINANCIAL YEAR ENDED 31/03/2024</t>
  </si>
  <si>
    <t>Const. Actions</t>
  </si>
  <si>
    <t>Grass Cutting</t>
  </si>
  <si>
    <t>St Bridgets PTA</t>
  </si>
  <si>
    <t>Play Pk Boards</t>
  </si>
  <si>
    <t>R Carter</t>
  </si>
  <si>
    <t>Internal Audit</t>
  </si>
  <si>
    <t>Shelter licence</t>
  </si>
  <si>
    <t>J&amp;R Bennett</t>
  </si>
  <si>
    <t>Registration</t>
  </si>
  <si>
    <t>Parton Village Hall</t>
  </si>
  <si>
    <t>Brought Forward from 31/03/2023</t>
  </si>
  <si>
    <t>VTR</t>
  </si>
  <si>
    <t>Bus Shelter - Ramsey</t>
  </si>
  <si>
    <t>Bus Shelter A595</t>
  </si>
  <si>
    <t>July 2024</t>
  </si>
  <si>
    <t>Ramsey Drive</t>
  </si>
  <si>
    <t>OPENING VALUE 2023</t>
  </si>
  <si>
    <t>CURRENT VALUE 2024</t>
  </si>
  <si>
    <t>A595</t>
  </si>
  <si>
    <t xml:space="preserve"> </t>
  </si>
  <si>
    <t>Bank reconcilliation</t>
  </si>
  <si>
    <t>Parton Parish Council</t>
  </si>
  <si>
    <t>31st March 2024</t>
  </si>
  <si>
    <t>S Stuart. Clerk &amp; RFO</t>
  </si>
  <si>
    <t>Balance per bank statement at 31 March 2023</t>
  </si>
  <si>
    <t>Add: receipts not banked</t>
  </si>
  <si>
    <t>CR</t>
  </si>
  <si>
    <t>Less: unpresented cheques</t>
  </si>
  <si>
    <t>Chq No</t>
  </si>
  <si>
    <t>Balance per cashbook at 31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</si>
</sst>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"/>
    <numFmt numFmtId="165" formatCode="yyyy\-mm\-dd"/>
    <numFmt numFmtId="166" formatCode="0.00&quot; &quot;;[Red]&quot;-&quot;0.00&quot; &quot;"/>
    <numFmt numFmtId="167" formatCode="0.00&quot; &quot;;&quot;-&quot;0.00&quot; &quot;"/>
    <numFmt numFmtId="168" formatCode="[$£-809]#,##0.00;[Red]&quot;-&quot;[$£-809]#,##0.00"/>
  </numFmts>
  <fonts count="7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1"/>
    </font>
    <font>
      <vertAlign val="superscript"/>
      <sz val="11"/>
      <color rgb="FF00000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8" fontId="2" fillId="0" borderId="0" applyBorder="0" applyProtection="0"/>
  </cellStyleXfs>
  <cellXfs count="35">
    <xf numFmtId="0" fontId="0" fillId="0" borderId="0" xfId="0"/>
    <xf numFmtId="0" fontId="3" fillId="0" borderId="0" xfId="0" applyFont="1"/>
    <xf numFmtId="16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4" fillId="0" borderId="0" xfId="0" applyFont="1"/>
    <xf numFmtId="166" fontId="0" fillId="0" borderId="1" xfId="0" applyNumberFormat="1" applyBorder="1"/>
    <xf numFmtId="166" fontId="4" fillId="0" borderId="1" xfId="0" applyNumberFormat="1" applyFont="1" applyBorder="1"/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0" fillId="0" borderId="2" xfId="0" applyBorder="1"/>
    <xf numFmtId="164" fontId="0" fillId="0" borderId="2" xfId="0" applyNumberFormat="1" applyBorder="1"/>
    <xf numFmtId="0" fontId="0" fillId="0" borderId="2" xfId="0" applyBorder="1" applyAlignment="1">
      <alignment horizontal="center"/>
    </xf>
    <xf numFmtId="4" fontId="0" fillId="0" borderId="2" xfId="0" applyNumberFormat="1" applyBorder="1"/>
    <xf numFmtId="2" fontId="0" fillId="0" borderId="2" xfId="0" applyNumberFormat="1" applyBorder="1"/>
    <xf numFmtId="0" fontId="3" fillId="0" borderId="2" xfId="0" applyFont="1" applyBorder="1"/>
    <xf numFmtId="2" fontId="3" fillId="0" borderId="2" xfId="0" applyNumberFormat="1" applyFont="1" applyBorder="1"/>
    <xf numFmtId="167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165" fontId="0" fillId="0" borderId="0" xfId="0" applyNumberFormat="1" applyAlignment="1">
      <alignment wrapText="1"/>
    </xf>
    <xf numFmtId="49" fontId="0" fillId="0" borderId="0" xfId="0" applyNumberFormat="1" applyAlignment="1">
      <alignment horizontal="left" wrapText="1"/>
    </xf>
    <xf numFmtId="4" fontId="0" fillId="0" borderId="2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  <xf numFmtId="167" fontId="0" fillId="0" borderId="3" xfId="0" applyNumberFormat="1" applyBorder="1"/>
    <xf numFmtId="166" fontId="0" fillId="0" borderId="3" xfId="0" applyNumberFormat="1" applyBorder="1"/>
    <xf numFmtId="14" fontId="0" fillId="0" borderId="0" xfId="0" applyNumberFormat="1"/>
    <xf numFmtId="164" fontId="0" fillId="2" borderId="0" xfId="0" applyNumberFormat="1" applyFill="1"/>
    <xf numFmtId="4" fontId="0" fillId="0" borderId="0" xfId="0" applyNumberFormat="1"/>
    <xf numFmtId="0" fontId="0" fillId="0" borderId="0" xfId="0"/>
    <xf numFmtId="14" fontId="0" fillId="0" borderId="2" xfId="0" applyNumberFormat="1" applyFill="1" applyBorder="1"/>
    <xf numFmtId="0" fontId="0" fillId="0" borderId="2" xfId="0" applyFill="1" applyBorder="1"/>
    <xf numFmtId="2" fontId="0" fillId="0" borderId="0" xfId="0" applyNumberFormat="1" applyBorder="1"/>
    <xf numFmtId="2" fontId="0" fillId="0" borderId="3" xfId="0" applyNumberFormat="1" applyFill="1" applyBorder="1"/>
  </cellXfs>
  <cellStyles count="5">
    <cellStyle name="Heading" xfId="1" xr:uid="{00000000-0005-0000-0000-000000000000}"/>
    <cellStyle name="Heading1" xfId="2" xr:uid="{00000000-0005-0000-0000-000001000000}"/>
    <cellStyle name="Normal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1"/>
  <sheetViews>
    <sheetView zoomScaleNormal="100" workbookViewId="0">
      <selection activeCell="F16" sqref="F16"/>
    </sheetView>
  </sheetViews>
  <sheetFormatPr defaultRowHeight="13.8"/>
  <cols>
    <col min="1" max="3" width="10.69921875" customWidth="1"/>
    <col min="4" max="4" width="13.5" customWidth="1"/>
    <col min="5" max="7" width="10.69921875" customWidth="1"/>
    <col min="8" max="8" width="8.796875" customWidth="1"/>
  </cols>
  <sheetData>
    <row r="1" spans="1:7">
      <c r="A1" s="1" t="s">
        <v>123</v>
      </c>
    </row>
    <row r="2" spans="1:7">
      <c r="A2" s="1"/>
    </row>
    <row r="3" spans="1:7">
      <c r="A3" t="s">
        <v>124</v>
      </c>
    </row>
    <row r="5" spans="1:7">
      <c r="A5" t="s">
        <v>125</v>
      </c>
    </row>
    <row r="6" spans="1:7">
      <c r="A6" s="2" t="s">
        <v>126</v>
      </c>
      <c r="B6" s="2"/>
    </row>
    <row r="7" spans="1:7">
      <c r="F7" t="s">
        <v>5</v>
      </c>
      <c r="G7" t="s">
        <v>5</v>
      </c>
    </row>
    <row r="8" spans="1:7">
      <c r="A8" s="1"/>
    </row>
    <row r="9" spans="1:7">
      <c r="B9" t="s">
        <v>127</v>
      </c>
      <c r="F9" s="3"/>
      <c r="G9" s="3">
        <v>22672.55</v>
      </c>
    </row>
    <row r="10" spans="1:7">
      <c r="F10" s="3"/>
      <c r="G10" s="3"/>
    </row>
    <row r="11" spans="1:7">
      <c r="B11" t="s">
        <v>128</v>
      </c>
      <c r="F11" s="3"/>
      <c r="G11" s="3"/>
    </row>
    <row r="12" spans="1:7">
      <c r="B12" t="s">
        <v>129</v>
      </c>
      <c r="C12" t="s">
        <v>13</v>
      </c>
      <c r="F12" s="3">
        <v>40</v>
      </c>
      <c r="G12" s="3"/>
    </row>
    <row r="13" spans="1:7">
      <c r="A13" s="1"/>
      <c r="F13" s="3"/>
      <c r="G13" s="3"/>
    </row>
    <row r="14" spans="1:7">
      <c r="A14" s="1"/>
      <c r="F14" s="3"/>
      <c r="G14" s="3"/>
    </row>
    <row r="15" spans="1:7">
      <c r="F15" s="3"/>
      <c r="G15" s="3">
        <v>40</v>
      </c>
    </row>
    <row r="16" spans="1:7">
      <c r="F16" s="33"/>
      <c r="G16" s="3"/>
    </row>
    <row r="17" spans="1:7">
      <c r="A17" s="1"/>
      <c r="B17" t="s">
        <v>130</v>
      </c>
      <c r="F17" s="3"/>
      <c r="G17" s="3"/>
    </row>
    <row r="18" spans="1:7">
      <c r="A18" s="27"/>
      <c r="B18" t="s">
        <v>131</v>
      </c>
      <c r="C18" t="s">
        <v>6</v>
      </c>
      <c r="F18" s="3"/>
      <c r="G18" s="3"/>
    </row>
    <row r="19" spans="1:7">
      <c r="A19" s="27"/>
      <c r="B19">
        <v>101443</v>
      </c>
      <c r="C19" t="s">
        <v>83</v>
      </c>
      <c r="F19" s="3">
        <v>15.4</v>
      </c>
      <c r="G19" s="3"/>
    </row>
    <row r="20" spans="1:7">
      <c r="A20" s="27"/>
      <c r="B20">
        <v>101445</v>
      </c>
      <c r="C20" t="s">
        <v>83</v>
      </c>
      <c r="F20" s="3">
        <v>439.42</v>
      </c>
      <c r="G20" s="3"/>
    </row>
    <row r="21" spans="1:7">
      <c r="A21" s="27"/>
      <c r="F21" s="3"/>
      <c r="G21" s="3">
        <v>454.82</v>
      </c>
    </row>
    <row r="22" spans="1:7">
      <c r="A22" s="27"/>
      <c r="F22" s="3"/>
      <c r="G22" s="3"/>
    </row>
    <row r="23" spans="1:7">
      <c r="A23" s="27"/>
      <c r="F23" s="4"/>
      <c r="G23" s="3"/>
    </row>
    <row r="24" spans="1:7">
      <c r="B24" t="s">
        <v>132</v>
      </c>
      <c r="F24" s="3"/>
      <c r="G24" s="3">
        <v>22257.73</v>
      </c>
    </row>
    <row r="25" spans="1:7">
      <c r="F25" s="33"/>
      <c r="G25" s="3"/>
    </row>
    <row r="26" spans="1:7">
      <c r="F26" s="3"/>
      <c r="G26" s="3"/>
    </row>
    <row r="27" spans="1:7">
      <c r="F27" s="3"/>
      <c r="G27" s="3"/>
    </row>
    <row r="28" spans="1:7">
      <c r="A28" s="1"/>
      <c r="F28" s="3"/>
      <c r="G28" s="3"/>
    </row>
    <row r="29" spans="1:7">
      <c r="A29" s="1"/>
      <c r="F29" s="3"/>
      <c r="G29" s="3"/>
    </row>
    <row r="30" spans="1:7">
      <c r="F30" s="3"/>
      <c r="G30" s="3"/>
    </row>
    <row r="31" spans="1:7">
      <c r="F31" s="33"/>
      <c r="G31" s="3"/>
    </row>
    <row r="32" spans="1:7">
      <c r="A32" s="1"/>
      <c r="F32" s="3"/>
      <c r="G32" s="3"/>
    </row>
    <row r="33" spans="1:7">
      <c r="A33" s="27"/>
      <c r="F33" s="3"/>
      <c r="G33" s="3"/>
    </row>
    <row r="34" spans="1:7">
      <c r="A34" s="27"/>
      <c r="F34" s="3"/>
      <c r="G34" s="3"/>
    </row>
    <row r="35" spans="1:7">
      <c r="A35" s="27"/>
      <c r="F35" s="3"/>
      <c r="G35" s="3"/>
    </row>
    <row r="36" spans="1:7">
      <c r="A36" s="27"/>
      <c r="F36" s="3"/>
      <c r="G36" s="3"/>
    </row>
    <row r="37" spans="1:7">
      <c r="A37" s="27"/>
      <c r="F37" s="3"/>
      <c r="G37" s="3"/>
    </row>
    <row r="38" spans="1:7">
      <c r="A38" s="27"/>
      <c r="F38" s="3"/>
      <c r="G38" s="3"/>
    </row>
    <row r="39" spans="1:7">
      <c r="A39" s="27"/>
      <c r="F39" s="3"/>
      <c r="G39" s="3"/>
    </row>
    <row r="40" spans="1:7">
      <c r="A40" s="27"/>
      <c r="F40" s="3"/>
      <c r="G40" s="3"/>
    </row>
    <row r="41" spans="1:7">
      <c r="A41" s="27"/>
      <c r="F41" s="3"/>
      <c r="G41" s="3"/>
    </row>
    <row r="42" spans="1:7">
      <c r="A42" s="27"/>
      <c r="F42" s="3"/>
      <c r="G42" s="3"/>
    </row>
    <row r="43" spans="1:7">
      <c r="A43" s="27"/>
      <c r="F43" s="3"/>
      <c r="G43" s="3"/>
    </row>
    <row r="44" spans="1:7">
      <c r="A44" s="27"/>
      <c r="F44" s="3"/>
      <c r="G44" s="3"/>
    </row>
    <row r="45" spans="1:7">
      <c r="A45" s="27"/>
      <c r="F45" s="3"/>
      <c r="G45" s="3"/>
    </row>
    <row r="46" spans="1:7">
      <c r="A46" s="27"/>
      <c r="F46" s="3"/>
      <c r="G46" s="3"/>
    </row>
    <row r="47" spans="1:7">
      <c r="A47" s="27"/>
      <c r="F47" s="3"/>
      <c r="G47" s="3"/>
    </row>
    <row r="48" spans="1:7">
      <c r="A48" s="27"/>
      <c r="F48" s="3"/>
      <c r="G48" s="3"/>
    </row>
    <row r="49" spans="1:7">
      <c r="A49" s="27"/>
      <c r="F49" s="3"/>
      <c r="G49" s="3"/>
    </row>
    <row r="50" spans="1:7">
      <c r="A50" s="27"/>
      <c r="F50" s="3"/>
      <c r="G50" s="3"/>
    </row>
    <row r="51" spans="1:7">
      <c r="A51" s="27"/>
      <c r="F51" s="3"/>
      <c r="G51" s="3"/>
    </row>
    <row r="52" spans="1:7">
      <c r="A52" s="27"/>
      <c r="F52" s="3"/>
      <c r="G52" s="3"/>
    </row>
    <row r="53" spans="1:7">
      <c r="A53" s="27"/>
      <c r="F53" s="3"/>
      <c r="G53" s="3"/>
    </row>
    <row r="54" spans="1:7">
      <c r="A54" s="27"/>
      <c r="F54" s="3"/>
      <c r="G54" s="3"/>
    </row>
    <row r="55" spans="1:7">
      <c r="A55" s="27"/>
      <c r="F55" s="3"/>
      <c r="G55" s="3"/>
    </row>
    <row r="56" spans="1:7">
      <c r="A56" s="27"/>
      <c r="F56" s="3"/>
      <c r="G56" s="3"/>
    </row>
    <row r="57" spans="1:7">
      <c r="A57" s="27"/>
      <c r="F57" s="3"/>
      <c r="G57" s="3"/>
    </row>
    <row r="58" spans="1:7">
      <c r="A58" s="27"/>
      <c r="F58" s="3"/>
      <c r="G58" s="3"/>
    </row>
    <row r="59" spans="1:7">
      <c r="A59" s="27"/>
      <c r="F59" s="3"/>
      <c r="G59" s="3"/>
    </row>
    <row r="60" spans="1:7">
      <c r="A60" s="27"/>
      <c r="F60" s="3"/>
      <c r="G60" s="3"/>
    </row>
    <row r="61" spans="1:7">
      <c r="A61" s="27"/>
      <c r="F61" s="3"/>
      <c r="G61" s="3"/>
    </row>
    <row r="62" spans="1:7">
      <c r="A62" s="27"/>
      <c r="F62" s="3"/>
    </row>
    <row r="63" spans="1:7">
      <c r="A63" s="27"/>
      <c r="F63" s="3"/>
    </row>
    <row r="64" spans="1:7">
      <c r="A64" s="27"/>
      <c r="F64" s="3"/>
    </row>
    <row r="65" spans="1:7">
      <c r="A65" s="27"/>
      <c r="F65" s="3"/>
    </row>
    <row r="66" spans="1:7">
      <c r="A66" s="27"/>
      <c r="F66" s="3"/>
      <c r="G66" s="3"/>
    </row>
    <row r="67" spans="1:7">
      <c r="A67" s="27"/>
    </row>
    <row r="68" spans="1:7">
      <c r="A68" s="27"/>
      <c r="F68" s="3"/>
      <c r="G68" s="3"/>
    </row>
    <row r="69" spans="1:7">
      <c r="A69" s="27"/>
      <c r="F69" s="3"/>
    </row>
    <row r="70" spans="1:7">
      <c r="A70" s="27"/>
      <c r="F70" s="3"/>
    </row>
    <row r="71" spans="1:7">
      <c r="A71" s="27"/>
      <c r="F71" s="3"/>
      <c r="G71" s="3"/>
    </row>
    <row r="72" spans="1:7">
      <c r="A72" s="27"/>
      <c r="F72" s="3"/>
    </row>
    <row r="73" spans="1:7">
      <c r="A73" s="27"/>
      <c r="F73" s="3"/>
    </row>
    <row r="74" spans="1:7">
      <c r="A74" s="27"/>
      <c r="F74" s="3"/>
      <c r="G74" s="3"/>
    </row>
    <row r="75" spans="1:7">
      <c r="A75" s="27"/>
      <c r="F75" s="3"/>
      <c r="G75" s="3"/>
    </row>
    <row r="76" spans="1:7">
      <c r="A76" s="27"/>
      <c r="F76" s="3"/>
      <c r="G76" s="3"/>
    </row>
    <row r="77" spans="1:7">
      <c r="A77" s="27"/>
      <c r="F77" s="3"/>
      <c r="G77" s="3"/>
    </row>
    <row r="78" spans="1:7">
      <c r="A78" s="27"/>
      <c r="F78" s="3"/>
      <c r="G78" s="3"/>
    </row>
    <row r="79" spans="1:7">
      <c r="A79" s="27"/>
      <c r="F79" s="3"/>
      <c r="G79" s="3"/>
    </row>
    <row r="80" spans="1:7">
      <c r="A80" s="27"/>
      <c r="F80" s="3"/>
      <c r="G80" s="3"/>
    </row>
    <row r="81" spans="1:7">
      <c r="A81" s="27"/>
      <c r="F81" s="3"/>
      <c r="G81" s="3"/>
    </row>
    <row r="82" spans="1:7">
      <c r="A82" s="27"/>
      <c r="F82" s="3"/>
      <c r="G82" s="3"/>
    </row>
    <row r="83" spans="1:7">
      <c r="A83" s="27"/>
      <c r="F83" s="3"/>
      <c r="G83" s="3"/>
    </row>
    <row r="84" spans="1:7">
      <c r="A84" s="27"/>
      <c r="F84" s="3"/>
      <c r="G84" s="3"/>
    </row>
    <row r="85" spans="1:7">
      <c r="A85" s="27"/>
      <c r="F85" s="3"/>
      <c r="G85" s="3"/>
    </row>
    <row r="86" spans="1:7">
      <c r="A86" s="27"/>
      <c r="F86" s="3"/>
      <c r="G86" s="3"/>
    </row>
    <row r="87" spans="1:7">
      <c r="A87" s="27"/>
      <c r="F87" s="3"/>
      <c r="G87" s="3"/>
    </row>
    <row r="88" spans="1:7">
      <c r="A88" s="27"/>
      <c r="F88" s="3"/>
      <c r="G88" s="3"/>
    </row>
    <row r="89" spans="1:7">
      <c r="A89" s="27"/>
      <c r="F89" s="3"/>
      <c r="G89" s="3"/>
    </row>
    <row r="90" spans="1:7">
      <c r="A90" s="27"/>
      <c r="F90" s="3"/>
      <c r="G90" s="3"/>
    </row>
    <row r="91" spans="1:7">
      <c r="A91" s="27"/>
      <c r="F91" s="3"/>
      <c r="G91" s="3"/>
    </row>
    <row r="92" spans="1:7">
      <c r="A92" s="27"/>
      <c r="F92" s="3"/>
      <c r="G92" s="3"/>
    </row>
    <row r="93" spans="1:7">
      <c r="A93" s="27"/>
      <c r="F93" s="3"/>
      <c r="G93" s="3"/>
    </row>
    <row r="94" spans="1:7">
      <c r="A94" s="27"/>
      <c r="F94" s="3"/>
      <c r="G94" s="3"/>
    </row>
    <row r="95" spans="1:7">
      <c r="A95" s="27"/>
      <c r="F95" s="3"/>
      <c r="G95" s="3"/>
    </row>
    <row r="96" spans="1:7">
      <c r="A96" s="27"/>
      <c r="F96" s="3"/>
      <c r="G96" s="3"/>
    </row>
    <row r="97" spans="1:7">
      <c r="A97" s="27"/>
      <c r="F97" s="3"/>
      <c r="G97" s="3"/>
    </row>
    <row r="98" spans="1:7">
      <c r="A98" s="27"/>
      <c r="F98" s="3"/>
      <c r="G98" s="3"/>
    </row>
    <row r="99" spans="1:7">
      <c r="A99" s="27"/>
      <c r="F99" s="3"/>
      <c r="G99" s="3"/>
    </row>
    <row r="100" spans="1:7">
      <c r="A100" s="27"/>
      <c r="F100" s="34"/>
      <c r="G100" s="3"/>
    </row>
    <row r="101" spans="1:7">
      <c r="A101" s="27"/>
      <c r="F101" s="3"/>
      <c r="G101" s="3"/>
    </row>
    <row r="102" spans="1:7">
      <c r="F102" s="3"/>
      <c r="G102" s="3"/>
    </row>
    <row r="103" spans="1:7">
      <c r="F103" s="3"/>
      <c r="G103" s="3"/>
    </row>
    <row r="104" spans="1:7">
      <c r="A104" s="1"/>
      <c r="F104" s="3"/>
      <c r="G104" s="3"/>
    </row>
    <row r="105" spans="1:7">
      <c r="A105" s="1"/>
      <c r="F105" s="3"/>
      <c r="G105" s="3"/>
    </row>
    <row r="106" spans="1:7">
      <c r="A106" s="1"/>
      <c r="F106" s="3"/>
      <c r="G106" s="3"/>
    </row>
    <row r="107" spans="1:7">
      <c r="F107" s="3"/>
      <c r="G107" s="3"/>
    </row>
    <row r="108" spans="1:7">
      <c r="F108" s="3"/>
      <c r="G108" s="3"/>
    </row>
    <row r="109" spans="1:7">
      <c r="A109" s="27"/>
      <c r="F109" s="29"/>
      <c r="G109" s="3"/>
    </row>
    <row r="110" spans="1:7">
      <c r="A110" s="27"/>
      <c r="F110" s="29"/>
      <c r="G110" s="3"/>
    </row>
    <row r="111" spans="1:7">
      <c r="F111" s="3"/>
      <c r="G111" s="3"/>
    </row>
    <row r="112" spans="1:7">
      <c r="F112" s="3"/>
      <c r="G112" s="3"/>
    </row>
    <row r="113" spans="1:7">
      <c r="A113" s="1"/>
      <c r="F113" s="3"/>
      <c r="G113" s="3"/>
    </row>
    <row r="114" spans="1:7">
      <c r="A114" s="27"/>
      <c r="F114" s="3"/>
      <c r="G114" s="3"/>
    </row>
    <row r="115" spans="1:7">
      <c r="F115" s="3"/>
      <c r="G115" s="3"/>
    </row>
    <row r="116" spans="1:7">
      <c r="A116" s="27"/>
      <c r="F116" s="3"/>
      <c r="G116" s="3"/>
    </row>
    <row r="117" spans="1:7">
      <c r="A117" s="27"/>
      <c r="F117" s="3"/>
      <c r="G117" s="3"/>
    </row>
    <row r="118" spans="1:7">
      <c r="A118" s="1"/>
      <c r="F118" s="3"/>
      <c r="G118" s="3"/>
    </row>
    <row r="119" spans="1:7">
      <c r="F119" s="3"/>
      <c r="G119" s="3"/>
    </row>
    <row r="120" spans="1:7">
      <c r="F120" s="3"/>
      <c r="G120" s="3"/>
    </row>
    <row r="121" spans="1:7">
      <c r="F121" s="3"/>
    </row>
  </sheetData>
  <printOptions gridLines="1"/>
  <pageMargins left="0.7" right="0.7" top="0.75" bottom="0.75" header="0.3" footer="0.3"/>
  <pageSetup paperSize="9" scale="67" pageOrder="overThenDown" orientation="portrait" useFirstPageNumber="1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topLeftCell="B6" workbookViewId="0">
      <selection activeCell="C17" sqref="C17"/>
    </sheetView>
  </sheetViews>
  <sheetFormatPr defaultRowHeight="13.8"/>
  <cols>
    <col min="1" max="1024" width="10.69921875" customWidth="1"/>
    <col min="1025" max="1025" width="8.796875" customWidth="1"/>
  </cols>
  <sheetData>
    <row r="1" spans="1:10">
      <c r="A1" s="1" t="s">
        <v>0</v>
      </c>
    </row>
    <row r="3" spans="1:10">
      <c r="A3" s="1" t="s">
        <v>7</v>
      </c>
    </row>
    <row r="5" spans="1:10">
      <c r="A5" t="s">
        <v>102</v>
      </c>
    </row>
    <row r="7" spans="1:10">
      <c r="A7" t="s">
        <v>1</v>
      </c>
      <c r="B7" t="s">
        <v>2</v>
      </c>
    </row>
    <row r="9" spans="1:10">
      <c r="A9" t="s">
        <v>3</v>
      </c>
      <c r="B9" s="2"/>
    </row>
    <row r="11" spans="1:10" s="1" customFormat="1">
      <c r="A11" s="1" t="s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1" t="s">
        <v>13</v>
      </c>
      <c r="G11" s="1" t="s">
        <v>14</v>
      </c>
      <c r="H11" s="1" t="s">
        <v>15</v>
      </c>
      <c r="I11" s="1" t="s">
        <v>16</v>
      </c>
      <c r="J11" s="1" t="s">
        <v>4</v>
      </c>
    </row>
    <row r="13" spans="1:10">
      <c r="A13" s="28">
        <v>45021</v>
      </c>
      <c r="D13" t="s">
        <v>13</v>
      </c>
      <c r="E13" s="4"/>
      <c r="F13" s="4">
        <v>40</v>
      </c>
      <c r="G13" s="4"/>
      <c r="H13" s="4"/>
      <c r="I13" s="4"/>
      <c r="J13" s="4"/>
    </row>
    <row r="14" spans="1:10">
      <c r="A14" s="28">
        <v>45032</v>
      </c>
      <c r="D14" t="s">
        <v>13</v>
      </c>
      <c r="E14" s="4"/>
      <c r="F14" s="4">
        <v>120</v>
      </c>
      <c r="G14" s="4"/>
      <c r="H14" s="4"/>
      <c r="I14" s="4"/>
      <c r="J14" s="4"/>
    </row>
    <row r="15" spans="1:10">
      <c r="A15" s="28">
        <v>45044</v>
      </c>
      <c r="C15" t="s">
        <v>100</v>
      </c>
      <c r="D15" t="s">
        <v>14</v>
      </c>
      <c r="E15" s="4"/>
      <c r="F15" s="4"/>
      <c r="G15" s="4">
        <v>13500</v>
      </c>
      <c r="H15" s="4"/>
      <c r="I15" s="4"/>
      <c r="J15" s="4"/>
    </row>
    <row r="16" spans="1:10">
      <c r="A16" s="28">
        <v>45052</v>
      </c>
      <c r="D16" t="s">
        <v>13</v>
      </c>
      <c r="E16" s="4"/>
      <c r="F16" s="4">
        <v>120</v>
      </c>
      <c r="G16" s="4"/>
      <c r="H16" s="4"/>
      <c r="I16" s="4"/>
      <c r="J16" s="4"/>
    </row>
    <row r="17" spans="1:10">
      <c r="A17" s="28">
        <v>45057</v>
      </c>
      <c r="D17" t="s">
        <v>13</v>
      </c>
      <c r="E17" s="4"/>
      <c r="F17" s="4">
        <v>36.67</v>
      </c>
      <c r="G17" s="4"/>
      <c r="H17" s="4"/>
      <c r="I17" s="4"/>
      <c r="J17" s="4"/>
    </row>
    <row r="18" spans="1:10">
      <c r="A18" s="2"/>
      <c r="C18" t="s">
        <v>72</v>
      </c>
      <c r="D18" t="s">
        <v>114</v>
      </c>
      <c r="E18" s="4"/>
      <c r="F18" s="4"/>
      <c r="G18" s="4"/>
      <c r="H18" s="4">
        <v>3345.93</v>
      </c>
      <c r="I18" s="4"/>
      <c r="J18" s="4"/>
    </row>
    <row r="19" spans="1:10">
      <c r="A19" s="2"/>
      <c r="E19" s="4"/>
      <c r="F19" s="4"/>
      <c r="G19" s="4"/>
      <c r="H19" s="4"/>
      <c r="I19" s="4"/>
      <c r="J19" s="4"/>
    </row>
    <row r="20" spans="1:10">
      <c r="A20" s="2"/>
      <c r="E20" s="4"/>
      <c r="F20" s="4"/>
      <c r="G20" s="4"/>
      <c r="H20" s="4"/>
      <c r="I20" s="4"/>
      <c r="J20" s="4"/>
    </row>
    <row r="21" spans="1:10">
      <c r="A21" s="2"/>
      <c r="E21" s="4"/>
      <c r="F21" s="4"/>
      <c r="G21" s="4"/>
      <c r="H21" s="4"/>
      <c r="I21" s="4"/>
      <c r="J21" s="4"/>
    </row>
    <row r="22" spans="1:10">
      <c r="A22" s="2"/>
      <c r="E22" s="4"/>
      <c r="F22" s="4"/>
      <c r="G22" s="4"/>
      <c r="H22" s="4"/>
      <c r="I22" s="4"/>
      <c r="J22" s="4"/>
    </row>
    <row r="23" spans="1:10">
      <c r="A23" s="2"/>
      <c r="E23" s="4"/>
      <c r="F23" s="4"/>
      <c r="G23" s="4"/>
      <c r="H23" s="4"/>
      <c r="I23" s="4"/>
      <c r="J23" s="4"/>
    </row>
    <row r="24" spans="1:10" s="5" customFormat="1">
      <c r="A24" s="2"/>
      <c r="E24" s="6"/>
      <c r="F24" s="7"/>
      <c r="G24" s="7"/>
      <c r="H24" s="7"/>
      <c r="I24" s="7"/>
      <c r="J24" s="7"/>
    </row>
    <row r="25" spans="1:10">
      <c r="E25" s="4"/>
      <c r="F25" s="4"/>
      <c r="G25" s="4"/>
      <c r="H25" s="4"/>
      <c r="I25" s="4"/>
      <c r="J25" s="4"/>
    </row>
    <row r="26" spans="1:10">
      <c r="E26" s="4">
        <f>SUM(E13:E23)</f>
        <v>0</v>
      </c>
      <c r="F26" s="4">
        <f>SUM(F13:F22)</f>
        <v>316.67</v>
      </c>
      <c r="G26" s="4">
        <f>SUM(G13:G22)</f>
        <v>13500</v>
      </c>
      <c r="H26" s="4">
        <f>SUM(H13:H22)</f>
        <v>3345.93</v>
      </c>
      <c r="I26" s="4">
        <f>SUM(I13:I22)</f>
        <v>0</v>
      </c>
      <c r="J26" s="4">
        <f>SUM(E26:I26)</f>
        <v>17162.599999999999</v>
      </c>
    </row>
    <row r="30" spans="1:10">
      <c r="J30" s="26">
        <f>SUM(J26:J28)</f>
        <v>17162.599999999999</v>
      </c>
    </row>
  </sheetData>
  <printOptions gridLines="1"/>
  <pageMargins left="0" right="0" top="3.9763779527559107E-2" bottom="0.39370078740157505" header="0" footer="0"/>
  <pageSetup paperSize="0" fitToWidth="0" fitToHeight="0" pageOrder="overThenDown" orientation="landscape" useFirstPageNumber="1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ML82"/>
  <sheetViews>
    <sheetView workbookViewId="0">
      <pane ySplit="11" topLeftCell="A73" activePane="bottomLeft" state="frozen"/>
      <selection pane="bottomLeft" activeCell="C18" sqref="C18"/>
    </sheetView>
  </sheetViews>
  <sheetFormatPr defaultRowHeight="13.8"/>
  <cols>
    <col min="1" max="2" width="10.69921875" customWidth="1"/>
    <col min="3" max="3" width="19.3984375" customWidth="1"/>
    <col min="4" max="4" width="14.796875" customWidth="1"/>
    <col min="5" max="5" width="10.69921875" customWidth="1"/>
    <col min="6" max="6" width="12.296875" customWidth="1"/>
    <col min="7" max="7" width="12.19921875" customWidth="1"/>
    <col min="8" max="8" width="12.69921875" customWidth="1"/>
    <col min="9" max="9" width="10.69921875" customWidth="1"/>
    <col min="10" max="10" width="12.09765625" customWidth="1"/>
    <col min="11" max="16" width="10.69921875" customWidth="1"/>
    <col min="17" max="17" width="11.5" customWidth="1"/>
    <col min="18" max="1026" width="10.69921875" customWidth="1"/>
    <col min="1027" max="1027" width="8.796875" customWidth="1"/>
  </cols>
  <sheetData>
    <row r="1" spans="1:1026">
      <c r="A1" s="1" t="s">
        <v>0</v>
      </c>
      <c r="D1" s="1"/>
    </row>
    <row r="3" spans="1:1026">
      <c r="A3" s="1" t="s">
        <v>17</v>
      </c>
      <c r="D3" s="1"/>
    </row>
    <row r="5" spans="1:1026">
      <c r="A5" t="s">
        <v>102</v>
      </c>
    </row>
    <row r="7" spans="1:1026">
      <c r="A7" t="s">
        <v>1</v>
      </c>
      <c r="B7" t="s">
        <v>2</v>
      </c>
    </row>
    <row r="9" spans="1:1026">
      <c r="A9" t="s">
        <v>3</v>
      </c>
      <c r="B9" s="2"/>
    </row>
    <row r="11" spans="1:1026" ht="31.2" customHeight="1">
      <c r="A11" s="8" t="s">
        <v>18</v>
      </c>
      <c r="B11" s="9" t="s">
        <v>8</v>
      </c>
      <c r="C11" s="8" t="s">
        <v>6</v>
      </c>
      <c r="D11" s="8" t="s">
        <v>11</v>
      </c>
      <c r="E11" s="8" t="s">
        <v>62</v>
      </c>
      <c r="F11" s="8" t="s">
        <v>63</v>
      </c>
      <c r="G11" s="8" t="s">
        <v>64</v>
      </c>
      <c r="H11" s="8" t="s">
        <v>65</v>
      </c>
      <c r="I11" s="8" t="s">
        <v>66</v>
      </c>
      <c r="J11" s="8" t="s">
        <v>19</v>
      </c>
      <c r="K11" s="8" t="s">
        <v>67</v>
      </c>
      <c r="L11" s="8" t="s">
        <v>68</v>
      </c>
      <c r="M11" s="8" t="s">
        <v>69</v>
      </c>
      <c r="N11" s="8" t="s">
        <v>20</v>
      </c>
      <c r="O11" s="8" t="s">
        <v>21</v>
      </c>
      <c r="P11" s="8" t="s">
        <v>16</v>
      </c>
      <c r="Q11" s="8" t="s">
        <v>4</v>
      </c>
      <c r="R11" s="8" t="s">
        <v>22</v>
      </c>
      <c r="S11" s="8" t="s">
        <v>23</v>
      </c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</row>
    <row r="12" spans="1:1026">
      <c r="A12" s="31" t="s">
        <v>76</v>
      </c>
      <c r="B12" s="12">
        <v>45018</v>
      </c>
      <c r="C12" s="11" t="s">
        <v>79</v>
      </c>
      <c r="D12" s="11" t="s">
        <v>80</v>
      </c>
      <c r="E12" s="14"/>
      <c r="F12" s="14">
        <v>10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>
        <f>SUM(E12:P12)</f>
        <v>10</v>
      </c>
      <c r="R12" s="14"/>
      <c r="S12" s="13"/>
    </row>
    <row r="13" spans="1:1026">
      <c r="A13" s="32">
        <v>101402</v>
      </c>
      <c r="B13" s="12">
        <v>45030</v>
      </c>
      <c r="C13" s="11" t="s">
        <v>92</v>
      </c>
      <c r="D13" s="11" t="s">
        <v>86</v>
      </c>
      <c r="E13" s="14"/>
      <c r="F13" s="14"/>
      <c r="G13" s="14"/>
      <c r="H13" s="14"/>
      <c r="I13" s="14"/>
      <c r="J13" s="14"/>
      <c r="K13" s="14"/>
      <c r="L13" s="14"/>
      <c r="M13" s="14">
        <v>130</v>
      </c>
      <c r="N13" s="14"/>
      <c r="O13" s="14"/>
      <c r="P13" s="14"/>
      <c r="Q13" s="14">
        <f>SUM(E13:P13)</f>
        <v>130</v>
      </c>
      <c r="R13" s="14"/>
      <c r="S13" s="13"/>
    </row>
    <row r="14" spans="1:1026">
      <c r="A14" s="32">
        <v>101403</v>
      </c>
      <c r="B14" s="12">
        <v>45030</v>
      </c>
      <c r="C14" s="11" t="s">
        <v>105</v>
      </c>
      <c r="D14" s="11" t="s">
        <v>95</v>
      </c>
      <c r="E14" s="14"/>
      <c r="F14" s="14"/>
      <c r="G14" s="14"/>
      <c r="H14" s="14"/>
      <c r="I14" s="14"/>
      <c r="J14" s="14"/>
      <c r="K14" s="14"/>
      <c r="L14" s="14"/>
      <c r="M14" s="14">
        <v>100</v>
      </c>
      <c r="N14" s="14"/>
      <c r="O14" s="14"/>
      <c r="P14" s="14"/>
      <c r="Q14" s="14">
        <f>SUM(E14:P14)</f>
        <v>100</v>
      </c>
      <c r="R14" s="14"/>
      <c r="S14" s="13"/>
    </row>
    <row r="15" spans="1:1026">
      <c r="A15" s="32">
        <v>101404</v>
      </c>
      <c r="B15" s="12">
        <v>45030</v>
      </c>
      <c r="C15" s="11" t="s">
        <v>103</v>
      </c>
      <c r="D15" s="11" t="s">
        <v>94</v>
      </c>
      <c r="E15" s="14"/>
      <c r="F15" s="14"/>
      <c r="G15" s="14">
        <v>60</v>
      </c>
      <c r="H15" s="14"/>
      <c r="I15" s="14"/>
      <c r="J15" s="14"/>
      <c r="K15" s="14"/>
      <c r="L15" s="14"/>
      <c r="M15" s="14"/>
      <c r="N15" s="14"/>
      <c r="O15" s="14"/>
      <c r="P15" s="14"/>
      <c r="Q15" s="14">
        <f>SUM(E15:P15)</f>
        <v>60</v>
      </c>
      <c r="R15" s="23"/>
      <c r="S15" s="13"/>
    </row>
    <row r="16" spans="1:1026">
      <c r="A16" s="32">
        <v>101405</v>
      </c>
      <c r="B16" s="12">
        <v>45030</v>
      </c>
      <c r="C16" s="11" t="s">
        <v>83</v>
      </c>
      <c r="D16" s="11" t="s">
        <v>84</v>
      </c>
      <c r="E16" s="14">
        <v>305.57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>
        <f t="shared" ref="Q16:Q76" si="0">SUM(E16:P16)</f>
        <v>305.57</v>
      </c>
      <c r="R16" s="14"/>
      <c r="S16" s="13"/>
    </row>
    <row r="17" spans="1:19">
      <c r="A17" s="32">
        <v>101406</v>
      </c>
      <c r="B17" s="12">
        <v>45030</v>
      </c>
      <c r="C17" s="11" t="s">
        <v>72</v>
      </c>
      <c r="D17" s="11" t="s">
        <v>85</v>
      </c>
      <c r="E17" s="14">
        <v>76.2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>
        <f t="shared" si="0"/>
        <v>76.2</v>
      </c>
      <c r="R17" s="23"/>
      <c r="S17" s="13"/>
    </row>
    <row r="18" spans="1:19">
      <c r="A18" s="32">
        <v>101407</v>
      </c>
      <c r="B18" s="12">
        <v>45030</v>
      </c>
      <c r="C18" s="11" t="s">
        <v>71</v>
      </c>
      <c r="D18" s="11" t="s">
        <v>93</v>
      </c>
      <c r="E18" s="14"/>
      <c r="F18" s="14">
        <v>242.17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>
        <f t="shared" si="0"/>
        <v>242.17</v>
      </c>
      <c r="R18" s="23"/>
      <c r="S18" s="13"/>
    </row>
    <row r="19" spans="1:19">
      <c r="A19" s="32" t="s">
        <v>76</v>
      </c>
      <c r="B19" s="12">
        <v>45044</v>
      </c>
      <c r="C19" s="11" t="s">
        <v>78</v>
      </c>
      <c r="D19" s="11" t="s">
        <v>91</v>
      </c>
      <c r="E19" s="14"/>
      <c r="F19" s="14"/>
      <c r="G19" s="14"/>
      <c r="H19" s="14"/>
      <c r="I19" s="14">
        <v>41.78</v>
      </c>
      <c r="J19" s="14"/>
      <c r="K19" s="14"/>
      <c r="L19" s="14"/>
      <c r="M19" s="14"/>
      <c r="N19" s="14"/>
      <c r="O19" s="14"/>
      <c r="P19" s="14"/>
      <c r="Q19" s="14">
        <f t="shared" si="0"/>
        <v>41.78</v>
      </c>
      <c r="R19" s="23">
        <v>6.96</v>
      </c>
      <c r="S19" s="13"/>
    </row>
    <row r="20" spans="1:19">
      <c r="A20" s="32" t="s">
        <v>76</v>
      </c>
      <c r="B20" s="12">
        <v>45049</v>
      </c>
      <c r="C20" s="11" t="s">
        <v>79</v>
      </c>
      <c r="D20" s="11" t="s">
        <v>80</v>
      </c>
      <c r="E20" s="14"/>
      <c r="F20" s="14">
        <v>15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>
        <f t="shared" si="0"/>
        <v>15</v>
      </c>
      <c r="R20" s="14"/>
      <c r="S20" s="13"/>
    </row>
    <row r="21" spans="1:19">
      <c r="A21" s="32">
        <v>101408</v>
      </c>
      <c r="B21" s="12">
        <v>45058</v>
      </c>
      <c r="C21" s="11" t="s">
        <v>83</v>
      </c>
      <c r="D21" s="11" t="s">
        <v>84</v>
      </c>
      <c r="E21" s="14">
        <v>305.37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>
        <f t="shared" si="0"/>
        <v>305.37</v>
      </c>
      <c r="R21" s="14"/>
      <c r="S21" s="13"/>
    </row>
    <row r="22" spans="1:19">
      <c r="A22" s="32">
        <v>101409</v>
      </c>
      <c r="B22" s="12">
        <v>45058</v>
      </c>
      <c r="C22" s="11" t="s">
        <v>72</v>
      </c>
      <c r="D22" s="11" t="s">
        <v>85</v>
      </c>
      <c r="E22" s="14">
        <v>76.400000000000006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>
        <f t="shared" si="0"/>
        <v>76.400000000000006</v>
      </c>
      <c r="R22" s="23"/>
      <c r="S22" s="13"/>
    </row>
    <row r="23" spans="1:19">
      <c r="A23" s="32">
        <v>101410</v>
      </c>
      <c r="B23" s="12">
        <v>45058</v>
      </c>
      <c r="C23" s="11" t="s">
        <v>101</v>
      </c>
      <c r="D23" s="11" t="s">
        <v>95</v>
      </c>
      <c r="E23" s="14"/>
      <c r="F23" s="14"/>
      <c r="G23" s="14"/>
      <c r="H23" s="14"/>
      <c r="I23" s="14"/>
      <c r="J23" s="14"/>
      <c r="K23" s="14"/>
      <c r="L23" s="14"/>
      <c r="M23" s="14"/>
      <c r="N23" s="14">
        <v>300</v>
      </c>
      <c r="O23" s="14"/>
      <c r="P23" s="14"/>
      <c r="Q23" s="14">
        <f t="shared" si="0"/>
        <v>300</v>
      </c>
      <c r="R23" s="14"/>
      <c r="S23" s="13"/>
    </row>
    <row r="24" spans="1:19">
      <c r="A24" s="32" t="s">
        <v>76</v>
      </c>
      <c r="B24" s="12">
        <v>45076</v>
      </c>
      <c r="C24" s="11" t="s">
        <v>78</v>
      </c>
      <c r="D24" s="11" t="s">
        <v>91</v>
      </c>
      <c r="E24" s="14"/>
      <c r="F24" s="14"/>
      <c r="G24" s="14"/>
      <c r="H24" s="14"/>
      <c r="I24" s="14">
        <v>57.46</v>
      </c>
      <c r="J24" s="14"/>
      <c r="K24" s="14"/>
      <c r="L24" s="14"/>
      <c r="M24" s="14"/>
      <c r="N24" s="14"/>
      <c r="O24" s="14"/>
      <c r="P24" s="14"/>
      <c r="Q24" s="14">
        <f t="shared" si="0"/>
        <v>57.46</v>
      </c>
      <c r="R24" s="14">
        <v>9.58</v>
      </c>
      <c r="S24" s="13"/>
    </row>
    <row r="25" spans="1:19">
      <c r="A25" s="32" t="s">
        <v>76</v>
      </c>
      <c r="B25" s="12">
        <v>45079</v>
      </c>
      <c r="C25" s="11" t="s">
        <v>79</v>
      </c>
      <c r="D25" s="11" t="s">
        <v>80</v>
      </c>
      <c r="E25" s="14"/>
      <c r="F25" s="14">
        <v>13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>
        <f t="shared" si="0"/>
        <v>13</v>
      </c>
      <c r="R25" s="14"/>
      <c r="S25" s="13"/>
    </row>
    <row r="26" spans="1:19">
      <c r="A26" s="32">
        <v>101411</v>
      </c>
      <c r="B26" s="12">
        <v>45086</v>
      </c>
      <c r="C26" s="11" t="s">
        <v>83</v>
      </c>
      <c r="D26" s="11" t="s">
        <v>84</v>
      </c>
      <c r="E26" s="14">
        <v>305.37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>
        <f t="shared" si="0"/>
        <v>305.37</v>
      </c>
      <c r="R26" s="23"/>
      <c r="S26" s="13"/>
    </row>
    <row r="27" spans="1:19">
      <c r="A27" s="32">
        <v>101412</v>
      </c>
      <c r="B27" s="12">
        <v>45086</v>
      </c>
      <c r="C27" s="11" t="s">
        <v>72</v>
      </c>
      <c r="D27" s="11" t="s">
        <v>85</v>
      </c>
      <c r="E27" s="14">
        <v>76.400000000000006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>
        <f t="shared" si="0"/>
        <v>76.400000000000006</v>
      </c>
      <c r="R27" s="14"/>
      <c r="S27" s="13"/>
    </row>
    <row r="28" spans="1:19">
      <c r="A28" s="32">
        <v>101413</v>
      </c>
      <c r="B28" s="12">
        <v>45086</v>
      </c>
      <c r="C28" s="11" t="s">
        <v>83</v>
      </c>
      <c r="D28" s="11" t="s">
        <v>75</v>
      </c>
      <c r="E28" s="14">
        <v>36.75</v>
      </c>
      <c r="F28" s="14"/>
      <c r="G28" s="14"/>
      <c r="H28" s="14"/>
      <c r="I28" s="14">
        <v>756</v>
      </c>
      <c r="J28" s="14"/>
      <c r="K28" s="14"/>
      <c r="L28" s="14"/>
      <c r="M28" s="14"/>
      <c r="N28" s="14"/>
      <c r="O28" s="14"/>
      <c r="P28" s="14"/>
      <c r="Q28" s="14">
        <f t="shared" si="0"/>
        <v>792.75</v>
      </c>
      <c r="R28" s="23">
        <v>126</v>
      </c>
      <c r="S28" s="13"/>
    </row>
    <row r="29" spans="1:19">
      <c r="A29" s="32">
        <v>101414</v>
      </c>
      <c r="B29" s="12">
        <v>45086</v>
      </c>
      <c r="C29" s="11" t="s">
        <v>74</v>
      </c>
      <c r="D29" s="11" t="s">
        <v>30</v>
      </c>
      <c r="E29" s="14"/>
      <c r="F29" s="14"/>
      <c r="G29" s="14"/>
      <c r="H29" s="14"/>
      <c r="I29" s="14"/>
      <c r="J29" s="14"/>
      <c r="K29" s="14">
        <v>291.95</v>
      </c>
      <c r="L29" s="14"/>
      <c r="M29" s="14"/>
      <c r="N29" s="14"/>
      <c r="O29" s="14"/>
      <c r="P29" s="14"/>
      <c r="Q29" s="14">
        <f t="shared" si="0"/>
        <v>291.95</v>
      </c>
      <c r="R29" s="14"/>
      <c r="S29" s="13"/>
    </row>
    <row r="30" spans="1:19">
      <c r="A30" s="32">
        <v>101415</v>
      </c>
      <c r="B30" s="12">
        <v>45098</v>
      </c>
      <c r="C30" s="11" t="s">
        <v>103</v>
      </c>
      <c r="D30" s="11" t="s">
        <v>106</v>
      </c>
      <c r="E30" s="14"/>
      <c r="F30" s="14"/>
      <c r="G30" s="14"/>
      <c r="H30" s="14"/>
      <c r="I30" s="14">
        <v>800</v>
      </c>
      <c r="J30" s="14"/>
      <c r="K30" s="14"/>
      <c r="L30" s="14"/>
      <c r="M30" s="14"/>
      <c r="N30" s="14"/>
      <c r="O30" s="14"/>
      <c r="P30" s="14"/>
      <c r="Q30" s="14">
        <f t="shared" si="0"/>
        <v>800</v>
      </c>
      <c r="R30" s="23"/>
      <c r="S30" s="13"/>
    </row>
    <row r="31" spans="1:19">
      <c r="A31" s="32">
        <v>101416</v>
      </c>
      <c r="B31" s="12">
        <v>45098</v>
      </c>
      <c r="C31" s="11" t="s">
        <v>107</v>
      </c>
      <c r="D31" s="11" t="s">
        <v>108</v>
      </c>
      <c r="E31" s="14"/>
      <c r="F31" s="14">
        <v>50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>
        <f t="shared" si="0"/>
        <v>50</v>
      </c>
      <c r="R31" s="14"/>
      <c r="S31" s="13"/>
    </row>
    <row r="32" spans="1:19">
      <c r="A32" s="32">
        <v>101417</v>
      </c>
      <c r="B32" s="12">
        <v>45098</v>
      </c>
      <c r="C32" s="11" t="s">
        <v>96</v>
      </c>
      <c r="D32" s="11" t="s">
        <v>109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>
        <v>420</v>
      </c>
      <c r="Q32" s="14">
        <f t="shared" si="0"/>
        <v>420</v>
      </c>
      <c r="R32" s="23">
        <v>70</v>
      </c>
      <c r="S32" s="13"/>
    </row>
    <row r="33" spans="1:19">
      <c r="A33" s="32" t="s">
        <v>76</v>
      </c>
      <c r="B33" s="12">
        <v>45105</v>
      </c>
      <c r="C33" s="11" t="s">
        <v>78</v>
      </c>
      <c r="D33" s="11" t="s">
        <v>91</v>
      </c>
      <c r="E33" s="14"/>
      <c r="F33" s="14"/>
      <c r="G33" s="14"/>
      <c r="H33" s="14"/>
      <c r="I33" s="14">
        <v>93.43</v>
      </c>
      <c r="J33" s="14"/>
      <c r="K33" s="14"/>
      <c r="L33" s="14"/>
      <c r="M33" s="14"/>
      <c r="N33" s="14"/>
      <c r="O33" s="14"/>
      <c r="P33" s="14"/>
      <c r="Q33" s="14">
        <f t="shared" si="0"/>
        <v>93.43</v>
      </c>
      <c r="R33" s="23">
        <v>15.57</v>
      </c>
      <c r="S33" s="13"/>
    </row>
    <row r="34" spans="1:19">
      <c r="A34" s="32" t="s">
        <v>76</v>
      </c>
      <c r="B34" s="12">
        <v>45110</v>
      </c>
      <c r="C34" s="11" t="s">
        <v>79</v>
      </c>
      <c r="D34" s="11" t="s">
        <v>80</v>
      </c>
      <c r="E34" s="14"/>
      <c r="F34" s="14">
        <v>11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>
        <f t="shared" si="0"/>
        <v>11</v>
      </c>
      <c r="R34" s="23"/>
      <c r="S34" s="13"/>
    </row>
    <row r="35" spans="1:19">
      <c r="A35" s="32">
        <v>101418</v>
      </c>
      <c r="B35" s="12">
        <v>45121</v>
      </c>
      <c r="C35" s="11" t="s">
        <v>83</v>
      </c>
      <c r="D35" s="11" t="s">
        <v>84</v>
      </c>
      <c r="E35" s="14">
        <v>305.37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>
        <f t="shared" si="0"/>
        <v>305.37</v>
      </c>
      <c r="R35" s="14"/>
      <c r="S35" s="13"/>
    </row>
    <row r="36" spans="1:19">
      <c r="A36" s="32">
        <v>101419</v>
      </c>
      <c r="B36" s="12">
        <v>45121</v>
      </c>
      <c r="C36" s="11" t="s">
        <v>72</v>
      </c>
      <c r="D36" s="11" t="s">
        <v>85</v>
      </c>
      <c r="E36" s="14">
        <v>76.400000000000006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>
        <f t="shared" si="0"/>
        <v>76.400000000000006</v>
      </c>
      <c r="R36" s="23"/>
      <c r="S36" s="13"/>
    </row>
    <row r="37" spans="1:19">
      <c r="A37" s="32">
        <v>101420</v>
      </c>
      <c r="B37" s="12">
        <v>45121</v>
      </c>
      <c r="C37" s="11" t="s">
        <v>83</v>
      </c>
      <c r="D37" s="11" t="s">
        <v>75</v>
      </c>
      <c r="E37" s="14">
        <v>15.4</v>
      </c>
      <c r="F37" s="14"/>
      <c r="G37" s="14">
        <v>8.25</v>
      </c>
      <c r="H37" s="14"/>
      <c r="I37" s="14">
        <f>8.99+45.89</f>
        <v>54.88</v>
      </c>
      <c r="J37" s="14"/>
      <c r="K37" s="14"/>
      <c r="L37" s="14"/>
      <c r="M37" s="14"/>
      <c r="N37" s="14"/>
      <c r="O37" s="14"/>
      <c r="P37" s="14"/>
      <c r="Q37" s="14">
        <f t="shared" si="0"/>
        <v>78.53</v>
      </c>
      <c r="R37" s="14">
        <v>1.5</v>
      </c>
      <c r="S37" s="13"/>
    </row>
    <row r="38" spans="1:19">
      <c r="A38" s="32">
        <v>101421</v>
      </c>
      <c r="B38" s="12">
        <v>45121</v>
      </c>
      <c r="C38" s="11" t="s">
        <v>110</v>
      </c>
      <c r="D38" s="11" t="s">
        <v>19</v>
      </c>
      <c r="E38" s="14"/>
      <c r="F38" s="14"/>
      <c r="G38" s="14"/>
      <c r="H38" s="14"/>
      <c r="I38" s="14"/>
      <c r="J38" s="14">
        <v>468</v>
      </c>
      <c r="K38" s="14"/>
      <c r="L38" s="14"/>
      <c r="M38" s="14"/>
      <c r="N38" s="14"/>
      <c r="O38" s="14"/>
      <c r="P38" s="14"/>
      <c r="Q38" s="14">
        <f t="shared" si="0"/>
        <v>468</v>
      </c>
      <c r="R38" s="23">
        <v>78</v>
      </c>
      <c r="S38" s="13"/>
    </row>
    <row r="39" spans="1:19">
      <c r="A39" s="32">
        <v>101422</v>
      </c>
      <c r="B39" s="12">
        <v>45127</v>
      </c>
      <c r="C39" s="11" t="s">
        <v>97</v>
      </c>
      <c r="D39" s="11" t="s">
        <v>98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>
        <v>13824.96</v>
      </c>
      <c r="Q39" s="14">
        <f t="shared" si="0"/>
        <v>13824.96</v>
      </c>
      <c r="R39" s="14">
        <v>2304.16</v>
      </c>
      <c r="S39" s="13"/>
    </row>
    <row r="40" spans="1:19">
      <c r="A40" s="32" t="s">
        <v>76</v>
      </c>
      <c r="B40" s="12">
        <v>45138</v>
      </c>
      <c r="C40" s="11" t="s">
        <v>78</v>
      </c>
      <c r="D40" s="11" t="s">
        <v>91</v>
      </c>
      <c r="E40" s="14"/>
      <c r="F40" s="14"/>
      <c r="G40" s="14"/>
      <c r="H40" s="14"/>
      <c r="I40" s="14">
        <v>50.08</v>
      </c>
      <c r="J40" s="14"/>
      <c r="K40" s="14"/>
      <c r="L40" s="14"/>
      <c r="M40" s="14"/>
      <c r="N40" s="14"/>
      <c r="O40" s="14"/>
      <c r="P40" s="14"/>
      <c r="Q40" s="14">
        <f t="shared" si="0"/>
        <v>50.08</v>
      </c>
      <c r="R40" s="14">
        <v>8.35</v>
      </c>
      <c r="S40" s="13"/>
    </row>
    <row r="41" spans="1:19">
      <c r="A41" s="32" t="s">
        <v>76</v>
      </c>
      <c r="B41" s="12">
        <v>45140</v>
      </c>
      <c r="C41" s="11" t="s">
        <v>79</v>
      </c>
      <c r="D41" s="11" t="s">
        <v>80</v>
      </c>
      <c r="E41" s="14"/>
      <c r="F41" s="14">
        <v>17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>
        <f t="shared" si="0"/>
        <v>17</v>
      </c>
      <c r="R41" s="14"/>
      <c r="S41" s="13"/>
    </row>
    <row r="42" spans="1:19">
      <c r="A42" s="32" t="s">
        <v>76</v>
      </c>
      <c r="B42" s="12">
        <v>45169</v>
      </c>
      <c r="C42" s="11" t="s">
        <v>78</v>
      </c>
      <c r="D42" s="11" t="s">
        <v>91</v>
      </c>
      <c r="E42" s="14"/>
      <c r="F42" s="14"/>
      <c r="G42" s="14"/>
      <c r="H42" s="14"/>
      <c r="I42" s="14">
        <v>55.93</v>
      </c>
      <c r="J42" s="14"/>
      <c r="K42" s="14"/>
      <c r="L42" s="14"/>
      <c r="M42" s="14"/>
      <c r="N42" s="14"/>
      <c r="O42" s="14"/>
      <c r="P42" s="14"/>
      <c r="Q42" s="14">
        <f t="shared" si="0"/>
        <v>55.93</v>
      </c>
      <c r="R42" s="14">
        <v>9.32</v>
      </c>
      <c r="S42" s="13"/>
    </row>
    <row r="43" spans="1:19">
      <c r="A43" s="32" t="s">
        <v>76</v>
      </c>
      <c r="B43" s="12">
        <v>45171</v>
      </c>
      <c r="C43" s="11" t="s">
        <v>79</v>
      </c>
      <c r="D43" s="11" t="s">
        <v>80</v>
      </c>
      <c r="E43" s="14"/>
      <c r="F43" s="14">
        <v>14</v>
      </c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>
        <f t="shared" si="0"/>
        <v>14</v>
      </c>
      <c r="R43" s="14"/>
      <c r="S43" s="13"/>
    </row>
    <row r="44" spans="1:19">
      <c r="A44" s="32" t="s">
        <v>76</v>
      </c>
      <c r="B44" s="12">
        <v>45177</v>
      </c>
      <c r="C44" s="11" t="s">
        <v>77</v>
      </c>
      <c r="D44" s="11" t="s">
        <v>111</v>
      </c>
      <c r="E44" s="14"/>
      <c r="F44" s="14">
        <v>35</v>
      </c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>
        <f t="shared" si="0"/>
        <v>35</v>
      </c>
      <c r="R44" s="14"/>
      <c r="S44" s="13"/>
    </row>
    <row r="45" spans="1:19">
      <c r="A45" s="32">
        <v>101423</v>
      </c>
      <c r="B45" s="12">
        <v>45177</v>
      </c>
      <c r="C45" s="11" t="s">
        <v>83</v>
      </c>
      <c r="D45" s="11" t="s">
        <v>84</v>
      </c>
      <c r="E45" s="14">
        <v>610.94000000000005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>
        <f t="shared" si="0"/>
        <v>610.94000000000005</v>
      </c>
      <c r="R45" s="23"/>
      <c r="S45" s="13"/>
    </row>
    <row r="46" spans="1:19">
      <c r="A46" s="32">
        <v>101424</v>
      </c>
      <c r="B46" s="12">
        <v>45177</v>
      </c>
      <c r="C46" s="11" t="s">
        <v>72</v>
      </c>
      <c r="D46" s="11" t="s">
        <v>85</v>
      </c>
      <c r="E46" s="14">
        <v>152.6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>
        <f t="shared" si="0"/>
        <v>152.6</v>
      </c>
      <c r="R46" s="14"/>
      <c r="S46" s="13"/>
    </row>
    <row r="47" spans="1:19">
      <c r="A47" s="32">
        <v>101425</v>
      </c>
      <c r="B47" s="12">
        <v>45177</v>
      </c>
      <c r="C47" s="11" t="s">
        <v>83</v>
      </c>
      <c r="D47" s="11" t="s">
        <v>75</v>
      </c>
      <c r="E47" s="14">
        <v>26.3</v>
      </c>
      <c r="F47" s="14"/>
      <c r="G47" s="14">
        <f>25.8+4.5</f>
        <v>30.3</v>
      </c>
      <c r="H47" s="14"/>
      <c r="I47" s="14"/>
      <c r="J47" s="14"/>
      <c r="K47" s="14"/>
      <c r="L47" s="14"/>
      <c r="M47" s="14"/>
      <c r="N47" s="14"/>
      <c r="O47" s="14"/>
      <c r="P47" s="14"/>
      <c r="Q47" s="14">
        <f t="shared" si="0"/>
        <v>56.6</v>
      </c>
      <c r="R47" s="23">
        <v>5.05</v>
      </c>
      <c r="S47" s="13"/>
    </row>
    <row r="48" spans="1:19">
      <c r="A48" s="32">
        <v>101426</v>
      </c>
      <c r="B48" s="12">
        <v>45177</v>
      </c>
      <c r="C48" s="11" t="s">
        <v>73</v>
      </c>
      <c r="D48" s="11" t="s">
        <v>99</v>
      </c>
      <c r="E48" s="14"/>
      <c r="F48" s="14"/>
      <c r="G48" s="14"/>
      <c r="H48" s="14"/>
      <c r="I48" s="14"/>
      <c r="J48" s="14"/>
      <c r="K48" s="14">
        <v>141.93</v>
      </c>
      <c r="L48" s="14"/>
      <c r="M48" s="14"/>
      <c r="N48" s="14"/>
      <c r="O48" s="14"/>
      <c r="P48" s="14"/>
      <c r="Q48" s="14">
        <f t="shared" si="0"/>
        <v>141.93</v>
      </c>
      <c r="R48" s="14"/>
      <c r="S48" s="13"/>
    </row>
    <row r="49" spans="1:19">
      <c r="A49" s="32">
        <v>101427</v>
      </c>
      <c r="B49" s="12">
        <v>45177</v>
      </c>
      <c r="C49" s="11" t="s">
        <v>112</v>
      </c>
      <c r="D49" s="11" t="s">
        <v>94</v>
      </c>
      <c r="E49" s="14"/>
      <c r="F49" s="14"/>
      <c r="G49" s="14">
        <v>240</v>
      </c>
      <c r="H49" s="14"/>
      <c r="I49" s="14"/>
      <c r="J49" s="14"/>
      <c r="K49" s="14"/>
      <c r="L49" s="14"/>
      <c r="M49" s="14"/>
      <c r="N49" s="14"/>
      <c r="O49" s="14"/>
      <c r="P49" s="14"/>
      <c r="Q49" s="14">
        <f t="shared" si="0"/>
        <v>240</v>
      </c>
      <c r="R49" s="23"/>
      <c r="S49" s="13"/>
    </row>
    <row r="50" spans="1:19">
      <c r="A50" s="32" t="s">
        <v>76</v>
      </c>
      <c r="B50" s="12">
        <v>45197</v>
      </c>
      <c r="C50" s="11" t="s">
        <v>78</v>
      </c>
      <c r="D50" s="11" t="s">
        <v>91</v>
      </c>
      <c r="E50" s="14"/>
      <c r="F50" s="14"/>
      <c r="G50" s="14"/>
      <c r="H50" s="14"/>
      <c r="I50" s="14">
        <v>49.69</v>
      </c>
      <c r="J50" s="14"/>
      <c r="K50" s="14"/>
      <c r="L50" s="14"/>
      <c r="M50" s="14"/>
      <c r="N50" s="14"/>
      <c r="O50" s="14"/>
      <c r="P50" s="14"/>
      <c r="Q50" s="14">
        <f t="shared" si="0"/>
        <v>49.69</v>
      </c>
      <c r="R50" s="23">
        <v>8.2799999999999994</v>
      </c>
      <c r="S50" s="13"/>
    </row>
    <row r="51" spans="1:19">
      <c r="A51" s="32" t="s">
        <v>76</v>
      </c>
      <c r="B51" s="12">
        <v>45202</v>
      </c>
      <c r="C51" s="11" t="s">
        <v>79</v>
      </c>
      <c r="D51" s="11" t="s">
        <v>80</v>
      </c>
      <c r="E51" s="14"/>
      <c r="F51" s="14">
        <v>8</v>
      </c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>
        <f t="shared" si="0"/>
        <v>8</v>
      </c>
      <c r="R51" s="23"/>
      <c r="S51" s="13"/>
    </row>
    <row r="52" spans="1:19">
      <c r="A52" s="32">
        <v>101428</v>
      </c>
      <c r="B52" s="12">
        <v>45212</v>
      </c>
      <c r="C52" s="11" t="s">
        <v>83</v>
      </c>
      <c r="D52" s="11" t="s">
        <v>84</v>
      </c>
      <c r="E52" s="15">
        <v>305.37</v>
      </c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4">
        <f t="shared" si="0"/>
        <v>305.37</v>
      </c>
      <c r="R52" s="15"/>
      <c r="S52" s="13"/>
    </row>
    <row r="53" spans="1:19">
      <c r="A53" s="32">
        <v>101429</v>
      </c>
      <c r="B53" s="12">
        <v>45212</v>
      </c>
      <c r="C53" s="11" t="s">
        <v>72</v>
      </c>
      <c r="D53" s="11" t="s">
        <v>85</v>
      </c>
      <c r="E53" s="15">
        <v>76.400000000000006</v>
      </c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4">
        <f t="shared" si="0"/>
        <v>76.400000000000006</v>
      </c>
      <c r="R53" s="24"/>
      <c r="S53" s="13"/>
    </row>
    <row r="54" spans="1:19">
      <c r="A54" s="32">
        <v>101430</v>
      </c>
      <c r="B54" s="12">
        <v>45212</v>
      </c>
      <c r="C54" s="11" t="s">
        <v>83</v>
      </c>
      <c r="D54" s="11" t="s">
        <v>75</v>
      </c>
      <c r="E54" s="15">
        <v>11.8</v>
      </c>
      <c r="F54" s="15"/>
      <c r="G54" s="15"/>
      <c r="H54" s="15"/>
      <c r="I54" s="15">
        <v>125</v>
      </c>
      <c r="J54" s="15"/>
      <c r="K54" s="15"/>
      <c r="L54" s="15"/>
      <c r="M54" s="15"/>
      <c r="N54" s="15"/>
      <c r="O54" s="15"/>
      <c r="P54" s="15"/>
      <c r="Q54" s="14">
        <f t="shared" si="0"/>
        <v>136.80000000000001</v>
      </c>
      <c r="R54" s="15">
        <v>20.83</v>
      </c>
      <c r="S54" s="13"/>
    </row>
    <row r="55" spans="1:19">
      <c r="A55" s="32">
        <v>101431</v>
      </c>
      <c r="B55" s="12">
        <v>45212</v>
      </c>
      <c r="C55" s="11" t="s">
        <v>71</v>
      </c>
      <c r="D55" s="11" t="s">
        <v>31</v>
      </c>
      <c r="E55" s="15"/>
      <c r="F55" s="15"/>
      <c r="G55" s="15"/>
      <c r="H55" s="15">
        <v>60</v>
      </c>
      <c r="I55" s="15"/>
      <c r="J55" s="15"/>
      <c r="K55" s="15"/>
      <c r="L55" s="15"/>
      <c r="M55" s="15"/>
      <c r="N55" s="15"/>
      <c r="O55" s="15"/>
      <c r="P55" s="15"/>
      <c r="Q55" s="14">
        <f t="shared" si="0"/>
        <v>60</v>
      </c>
      <c r="R55" s="24"/>
      <c r="S55" s="13"/>
    </row>
    <row r="56" spans="1:19">
      <c r="A56" s="32" t="s">
        <v>76</v>
      </c>
      <c r="B56" s="12">
        <v>45229</v>
      </c>
      <c r="C56" s="11" t="s">
        <v>78</v>
      </c>
      <c r="D56" s="11" t="s">
        <v>91</v>
      </c>
      <c r="E56" s="15"/>
      <c r="F56" s="15"/>
      <c r="G56" s="15"/>
      <c r="H56" s="15"/>
      <c r="I56" s="15">
        <v>60.16</v>
      </c>
      <c r="J56" s="15"/>
      <c r="K56" s="15"/>
      <c r="L56" s="15"/>
      <c r="M56" s="15"/>
      <c r="N56" s="15"/>
      <c r="O56" s="15"/>
      <c r="P56" s="15"/>
      <c r="Q56" s="14">
        <f t="shared" si="0"/>
        <v>60.16</v>
      </c>
      <c r="R56" s="24">
        <v>10.029999999999999</v>
      </c>
      <c r="S56" s="13"/>
    </row>
    <row r="57" spans="1:19">
      <c r="A57" s="32" t="s">
        <v>76</v>
      </c>
      <c r="B57" s="12">
        <v>45232</v>
      </c>
      <c r="C57" s="11" t="s">
        <v>79</v>
      </c>
      <c r="D57" s="11" t="s">
        <v>80</v>
      </c>
      <c r="E57" s="15"/>
      <c r="F57" s="15">
        <v>13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4">
        <f t="shared" si="0"/>
        <v>13</v>
      </c>
      <c r="R57" s="24"/>
      <c r="S57" s="13"/>
    </row>
    <row r="58" spans="1:19">
      <c r="A58" s="32">
        <v>101432</v>
      </c>
      <c r="B58" s="12">
        <v>45240</v>
      </c>
      <c r="C58" s="11" t="s">
        <v>83</v>
      </c>
      <c r="D58" s="11" t="s">
        <v>84</v>
      </c>
      <c r="E58" s="15">
        <v>305.37</v>
      </c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4">
        <f t="shared" si="0"/>
        <v>305.37</v>
      </c>
      <c r="R58" s="15"/>
      <c r="S58" s="13"/>
    </row>
    <row r="59" spans="1:19">
      <c r="A59" s="32">
        <v>101433</v>
      </c>
      <c r="B59" s="12">
        <v>45240</v>
      </c>
      <c r="C59" s="11" t="s">
        <v>72</v>
      </c>
      <c r="D59" s="11" t="s">
        <v>85</v>
      </c>
      <c r="E59" s="15">
        <v>76.400000000000006</v>
      </c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4">
        <f t="shared" si="0"/>
        <v>76.400000000000006</v>
      </c>
      <c r="R59" s="15"/>
      <c r="S59" s="13"/>
    </row>
    <row r="60" spans="1:19">
      <c r="A60" s="32">
        <v>101435</v>
      </c>
      <c r="B60" s="12">
        <v>45240</v>
      </c>
      <c r="C60" s="11" t="s">
        <v>83</v>
      </c>
      <c r="D60" s="11" t="s">
        <v>75</v>
      </c>
      <c r="E60" s="15">
        <v>13.6</v>
      </c>
      <c r="F60" s="15"/>
      <c r="G60" s="15"/>
      <c r="H60" s="15"/>
      <c r="I60" s="15">
        <v>44</v>
      </c>
      <c r="J60" s="15"/>
      <c r="K60" s="15"/>
      <c r="L60" s="15"/>
      <c r="M60" s="15"/>
      <c r="N60" s="15"/>
      <c r="O60" s="15">
        <v>169</v>
      </c>
      <c r="P60" s="15"/>
      <c r="Q60" s="14">
        <f t="shared" si="0"/>
        <v>226.6</v>
      </c>
      <c r="R60" s="15">
        <v>32.33</v>
      </c>
      <c r="S60" s="13"/>
    </row>
    <row r="61" spans="1:19">
      <c r="A61" s="32" t="s">
        <v>76</v>
      </c>
      <c r="B61" s="12">
        <v>45258</v>
      </c>
      <c r="C61" s="11" t="s">
        <v>78</v>
      </c>
      <c r="D61" s="11" t="s">
        <v>91</v>
      </c>
      <c r="E61" s="15"/>
      <c r="F61" s="15"/>
      <c r="G61" s="15"/>
      <c r="H61" s="15"/>
      <c r="I61" s="15">
        <v>50.94</v>
      </c>
      <c r="J61" s="15"/>
      <c r="K61" s="15"/>
      <c r="L61" s="15"/>
      <c r="M61" s="15"/>
      <c r="N61" s="15"/>
      <c r="O61" s="15"/>
      <c r="P61" s="15"/>
      <c r="Q61" s="14">
        <f t="shared" si="0"/>
        <v>50.94</v>
      </c>
      <c r="R61" s="15">
        <v>8.49</v>
      </c>
      <c r="S61" s="13"/>
    </row>
    <row r="62" spans="1:19">
      <c r="A62" s="32" t="s">
        <v>76</v>
      </c>
      <c r="B62" s="12">
        <v>45263</v>
      </c>
      <c r="C62" s="11" t="s">
        <v>79</v>
      </c>
      <c r="D62" s="11" t="s">
        <v>80</v>
      </c>
      <c r="E62" s="15"/>
      <c r="F62" s="15">
        <v>11</v>
      </c>
      <c r="G62" s="15"/>
      <c r="H62" s="15"/>
      <c r="I62" s="15"/>
      <c r="J62" s="15"/>
      <c r="K62" s="15"/>
      <c r="L62" s="15"/>
      <c r="M62" s="15"/>
      <c r="N62" s="15" t="s">
        <v>122</v>
      </c>
      <c r="O62" s="15"/>
      <c r="P62" s="15"/>
      <c r="Q62" s="14">
        <f t="shared" si="0"/>
        <v>11</v>
      </c>
      <c r="R62" s="15"/>
      <c r="S62" s="13"/>
    </row>
    <row r="63" spans="1:19">
      <c r="A63" s="32">
        <v>101436</v>
      </c>
      <c r="B63" s="12">
        <v>45268</v>
      </c>
      <c r="C63" s="11" t="s">
        <v>83</v>
      </c>
      <c r="D63" s="11" t="s">
        <v>84</v>
      </c>
      <c r="E63" s="15">
        <v>513.47</v>
      </c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4">
        <f t="shared" si="0"/>
        <v>513.47</v>
      </c>
      <c r="R63" s="15"/>
      <c r="S63" s="13"/>
    </row>
    <row r="64" spans="1:19">
      <c r="A64" s="32">
        <v>101437</v>
      </c>
      <c r="B64" s="12">
        <v>45268</v>
      </c>
      <c r="C64" s="11" t="s">
        <v>72</v>
      </c>
      <c r="D64" s="11" t="s">
        <v>85</v>
      </c>
      <c r="E64" s="15">
        <v>128.4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4">
        <f t="shared" si="0"/>
        <v>128.4</v>
      </c>
      <c r="R64" s="15"/>
      <c r="S64" s="13"/>
    </row>
    <row r="65" spans="1:1026">
      <c r="A65" s="32">
        <v>101438</v>
      </c>
      <c r="B65" s="12">
        <v>45268</v>
      </c>
      <c r="C65" s="11" t="s">
        <v>83</v>
      </c>
      <c r="D65" s="11" t="s">
        <v>75</v>
      </c>
      <c r="E65" s="15">
        <v>10.9</v>
      </c>
      <c r="F65" s="15"/>
      <c r="G65" s="15">
        <v>14.34</v>
      </c>
      <c r="H65" s="15"/>
      <c r="I65" s="15"/>
      <c r="J65" s="15"/>
      <c r="K65" s="15"/>
      <c r="L65" s="15"/>
      <c r="M65" s="15"/>
      <c r="N65" s="15"/>
      <c r="O65" s="15"/>
      <c r="P65" s="15"/>
      <c r="Q65" s="14">
        <f t="shared" si="0"/>
        <v>25.240000000000002</v>
      </c>
      <c r="R65" s="15">
        <v>2.39</v>
      </c>
      <c r="S65" s="13"/>
    </row>
    <row r="66" spans="1:1026">
      <c r="A66" s="32" t="s">
        <v>76</v>
      </c>
      <c r="B66" s="12">
        <v>45289</v>
      </c>
      <c r="C66" s="11" t="s">
        <v>78</v>
      </c>
      <c r="D66" s="11" t="s">
        <v>91</v>
      </c>
      <c r="E66" s="15"/>
      <c r="F66" s="15"/>
      <c r="G66" s="15"/>
      <c r="H66" s="15"/>
      <c r="I66" s="15">
        <v>51.61</v>
      </c>
      <c r="J66" s="15"/>
      <c r="K66" s="15"/>
      <c r="L66" s="15"/>
      <c r="M66" s="15"/>
      <c r="N66" s="15"/>
      <c r="O66" s="15"/>
      <c r="P66" s="15"/>
      <c r="Q66" s="14">
        <f t="shared" si="0"/>
        <v>51.61</v>
      </c>
      <c r="R66" s="15">
        <v>8.6</v>
      </c>
      <c r="S66" s="13"/>
    </row>
    <row r="67" spans="1:1026">
      <c r="A67" s="32" t="s">
        <v>76</v>
      </c>
      <c r="B67" s="12">
        <v>45293</v>
      </c>
      <c r="C67" s="11" t="s">
        <v>79</v>
      </c>
      <c r="D67" s="11" t="s">
        <v>80</v>
      </c>
      <c r="E67" s="15"/>
      <c r="F67" s="15">
        <v>11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4">
        <f t="shared" si="0"/>
        <v>11</v>
      </c>
      <c r="R67" s="15"/>
      <c r="S67" s="13"/>
    </row>
    <row r="68" spans="1:1026">
      <c r="A68" s="32">
        <v>101439</v>
      </c>
      <c r="B68" s="12">
        <v>45317</v>
      </c>
      <c r="C68" s="11" t="s">
        <v>83</v>
      </c>
      <c r="D68" s="11" t="s">
        <v>84</v>
      </c>
      <c r="E68" s="15">
        <v>328.67</v>
      </c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4">
        <f t="shared" si="0"/>
        <v>328.67</v>
      </c>
      <c r="R68" s="15"/>
      <c r="S68" s="13"/>
    </row>
    <row r="69" spans="1:1026">
      <c r="A69" s="32">
        <v>101440</v>
      </c>
      <c r="B69" s="12">
        <v>45317</v>
      </c>
      <c r="C69" s="11" t="s">
        <v>72</v>
      </c>
      <c r="D69" s="11" t="s">
        <v>85</v>
      </c>
      <c r="E69" s="15">
        <v>82</v>
      </c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4">
        <f t="shared" si="0"/>
        <v>82</v>
      </c>
      <c r="R69" s="15"/>
      <c r="S69" s="13"/>
    </row>
    <row r="70" spans="1:1026">
      <c r="A70" s="32">
        <v>101441</v>
      </c>
      <c r="B70" s="12">
        <v>45317</v>
      </c>
      <c r="C70" s="11" t="s">
        <v>83</v>
      </c>
      <c r="D70" s="11" t="s">
        <v>75</v>
      </c>
      <c r="E70" s="15">
        <v>10.9</v>
      </c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4">
        <f t="shared" si="0"/>
        <v>10.9</v>
      </c>
      <c r="R70" s="15"/>
      <c r="S70" s="13"/>
    </row>
    <row r="71" spans="1:1026">
      <c r="A71" s="32">
        <v>101442</v>
      </c>
      <c r="B71" s="12">
        <v>45317</v>
      </c>
      <c r="C71" s="11" t="s">
        <v>73</v>
      </c>
      <c r="D71" s="11" t="s">
        <v>104</v>
      </c>
      <c r="E71" s="15"/>
      <c r="F71" s="15"/>
      <c r="G71" s="15"/>
      <c r="H71" s="15"/>
      <c r="I71" s="15"/>
      <c r="J71" s="15">
        <v>55.94</v>
      </c>
      <c r="K71" s="15"/>
      <c r="L71" s="15"/>
      <c r="M71" s="15"/>
      <c r="N71" s="15"/>
      <c r="O71" s="15"/>
      <c r="P71" s="15"/>
      <c r="Q71" s="14">
        <f t="shared" si="0"/>
        <v>55.94</v>
      </c>
      <c r="R71" s="15"/>
      <c r="S71" s="13"/>
    </row>
    <row r="72" spans="1:1026">
      <c r="A72" s="32" t="s">
        <v>76</v>
      </c>
      <c r="B72" s="12">
        <v>45322</v>
      </c>
      <c r="C72" s="11" t="s">
        <v>78</v>
      </c>
      <c r="D72" s="11" t="s">
        <v>91</v>
      </c>
      <c r="E72" s="15"/>
      <c r="F72" s="15"/>
      <c r="G72" s="15"/>
      <c r="H72" s="15"/>
      <c r="I72" s="15">
        <v>45.18</v>
      </c>
      <c r="J72" s="15"/>
      <c r="K72" s="15"/>
      <c r="L72" s="15"/>
      <c r="M72" s="15"/>
      <c r="N72" s="15"/>
      <c r="O72" s="15"/>
      <c r="P72" s="15"/>
      <c r="Q72" s="14">
        <f t="shared" si="0"/>
        <v>45.18</v>
      </c>
      <c r="R72" s="15">
        <v>7.53</v>
      </c>
      <c r="S72" s="13"/>
    </row>
    <row r="73" spans="1:1026">
      <c r="A73" s="32" t="s">
        <v>76</v>
      </c>
      <c r="B73" s="12">
        <v>45324</v>
      </c>
      <c r="C73" s="11" t="s">
        <v>79</v>
      </c>
      <c r="D73" s="11" t="s">
        <v>80</v>
      </c>
      <c r="E73" s="15"/>
      <c r="F73" s="15">
        <v>12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4">
        <f t="shared" si="0"/>
        <v>12</v>
      </c>
      <c r="R73" s="15"/>
      <c r="S73" s="13"/>
    </row>
    <row r="74" spans="1:1026">
      <c r="A74" s="32" t="s">
        <v>76</v>
      </c>
      <c r="B74" s="12">
        <v>45350</v>
      </c>
      <c r="C74" s="11" t="s">
        <v>78</v>
      </c>
      <c r="D74" s="11" t="s">
        <v>91</v>
      </c>
      <c r="E74" s="15"/>
      <c r="F74" s="15"/>
      <c r="G74" s="15"/>
      <c r="H74" s="15"/>
      <c r="I74" s="15">
        <v>45.18</v>
      </c>
      <c r="J74" s="15"/>
      <c r="K74" s="15"/>
      <c r="L74" s="15"/>
      <c r="M74" s="15"/>
      <c r="N74" s="15"/>
      <c r="O74" s="15"/>
      <c r="P74" s="15"/>
      <c r="Q74" s="14">
        <v>45.18</v>
      </c>
      <c r="R74" s="15"/>
      <c r="S74" s="13"/>
    </row>
    <row r="75" spans="1:1026">
      <c r="A75" s="32" t="s">
        <v>76</v>
      </c>
      <c r="B75" s="12">
        <v>45355</v>
      </c>
      <c r="C75" s="11" t="s">
        <v>79</v>
      </c>
      <c r="D75" s="11" t="s">
        <v>80</v>
      </c>
      <c r="E75" s="15"/>
      <c r="F75" s="15">
        <v>8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4">
        <v>8</v>
      </c>
      <c r="R75" s="15"/>
      <c r="S75" s="13"/>
    </row>
    <row r="76" spans="1:1026">
      <c r="A76" s="32">
        <v>101444</v>
      </c>
      <c r="B76" s="12">
        <v>45359</v>
      </c>
      <c r="C76" s="11" t="s">
        <v>72</v>
      </c>
      <c r="D76" s="11" t="s">
        <v>85</v>
      </c>
      <c r="E76" s="15">
        <v>109.8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4">
        <f t="shared" si="0"/>
        <v>109.8</v>
      </c>
      <c r="R76" s="15"/>
      <c r="S76" s="13"/>
    </row>
    <row r="77" spans="1:1026">
      <c r="A77" s="32" t="s">
        <v>76</v>
      </c>
      <c r="B77" s="12">
        <v>45379</v>
      </c>
      <c r="C77" s="11" t="s">
        <v>78</v>
      </c>
      <c r="D77" s="11" t="s">
        <v>91</v>
      </c>
      <c r="E77" s="15"/>
      <c r="F77" s="15"/>
      <c r="G77" s="15"/>
      <c r="H77" s="15"/>
      <c r="I77" s="15">
        <v>46.62</v>
      </c>
      <c r="J77" s="15"/>
      <c r="K77" s="15"/>
      <c r="L77" s="15"/>
      <c r="M77" s="15"/>
      <c r="N77" s="15"/>
      <c r="O77" s="15"/>
      <c r="P77" s="15"/>
      <c r="Q77" s="14">
        <f t="shared" ref="Q77" si="1">SUM(E77:P77)</f>
        <v>46.62</v>
      </c>
      <c r="R77" s="15"/>
      <c r="S77" s="13"/>
    </row>
    <row r="78" spans="1:1026">
      <c r="A78" s="32"/>
      <c r="B78" s="12"/>
      <c r="C78" s="11"/>
      <c r="D78" s="11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4"/>
      <c r="R78" s="15"/>
      <c r="S78" s="13"/>
    </row>
    <row r="79" spans="1:1026">
      <c r="A79" s="32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4">
        <f t="shared" ref="Q79" si="2">SUM(E79:P79)</f>
        <v>0</v>
      </c>
      <c r="R79" s="11"/>
      <c r="S79" s="11"/>
    </row>
    <row r="80" spans="1:1026">
      <c r="A80" s="16"/>
      <c r="B80" s="16"/>
      <c r="C80" s="16"/>
      <c r="D80" s="16" t="s">
        <v>24</v>
      </c>
      <c r="E80" s="17">
        <f t="shared" ref="E80:R80" si="3">SUM(E12:E79)</f>
        <v>4342.1500000000005</v>
      </c>
      <c r="F80" s="17">
        <f t="shared" si="3"/>
        <v>470.16999999999996</v>
      </c>
      <c r="G80" s="17">
        <f t="shared" si="3"/>
        <v>352.89</v>
      </c>
      <c r="H80" s="17">
        <f t="shared" si="3"/>
        <v>60</v>
      </c>
      <c r="I80" s="17">
        <f t="shared" si="3"/>
        <v>2427.9399999999996</v>
      </c>
      <c r="J80" s="17">
        <f t="shared" si="3"/>
        <v>523.94000000000005</v>
      </c>
      <c r="K80" s="17">
        <f t="shared" si="3"/>
        <v>433.88</v>
      </c>
      <c r="L80" s="17">
        <f t="shared" si="3"/>
        <v>0</v>
      </c>
      <c r="M80" s="17">
        <f t="shared" si="3"/>
        <v>230</v>
      </c>
      <c r="N80" s="17">
        <f t="shared" si="3"/>
        <v>300</v>
      </c>
      <c r="O80" s="17">
        <f t="shared" si="3"/>
        <v>169</v>
      </c>
      <c r="P80" s="17">
        <f t="shared" si="3"/>
        <v>14244.96</v>
      </c>
      <c r="Q80" s="17">
        <f t="shared" si="3"/>
        <v>23554.929999999997</v>
      </c>
      <c r="R80" s="17">
        <f t="shared" si="3"/>
        <v>2732.9700000000003</v>
      </c>
      <c r="S80" s="1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</row>
    <row r="81" spans="11:16">
      <c r="K81" s="1"/>
      <c r="L81" s="1"/>
      <c r="M81" s="1"/>
      <c r="N81" s="1"/>
      <c r="O81" s="1"/>
      <c r="P81" s="1"/>
    </row>
    <row r="82" spans="11:16">
      <c r="P82" s="3">
        <f>SUM(E80:P80)</f>
        <v>23554.93</v>
      </c>
    </row>
  </sheetData>
  <phoneticPr fontId="6" type="noConversion"/>
  <printOptions gridLines="1"/>
  <pageMargins left="0" right="0" top="3.9763779527559107E-2" bottom="0.39370078740157505" header="0" footer="0"/>
  <pageSetup paperSize="9" scale="60" fitToHeight="0" pageOrder="overThenDown" orientation="landscape" useFirstPageNumber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"/>
  <sheetViews>
    <sheetView topLeftCell="A11" workbookViewId="0">
      <selection activeCell="E31" sqref="E31"/>
    </sheetView>
  </sheetViews>
  <sheetFormatPr defaultRowHeight="13.8"/>
  <cols>
    <col min="1" max="6" width="10.69921875" customWidth="1"/>
    <col min="7" max="7" width="8.796875" customWidth="1"/>
  </cols>
  <sheetData>
    <row r="1" spans="1:6">
      <c r="A1" s="1" t="s">
        <v>0</v>
      </c>
    </row>
    <row r="3" spans="1:6">
      <c r="A3" s="1" t="s">
        <v>25</v>
      </c>
    </row>
    <row r="5" spans="1:6">
      <c r="A5" t="s">
        <v>102</v>
      </c>
    </row>
    <row r="7" spans="1:6">
      <c r="A7" t="s">
        <v>1</v>
      </c>
      <c r="B7" t="s">
        <v>2</v>
      </c>
    </row>
    <row r="10" spans="1:6">
      <c r="A10" t="s">
        <v>113</v>
      </c>
      <c r="F10" s="18">
        <v>29064.880000000001</v>
      </c>
    </row>
    <row r="11" spans="1:6">
      <c r="F11" s="18"/>
    </row>
    <row r="12" spans="1:6">
      <c r="A12" t="s">
        <v>26</v>
      </c>
      <c r="B12" t="s">
        <v>12</v>
      </c>
      <c r="D12" s="18">
        <f>Receipts!E26</f>
        <v>0</v>
      </c>
      <c r="F12" s="18"/>
    </row>
    <row r="13" spans="1:6">
      <c r="B13" t="s">
        <v>27</v>
      </c>
      <c r="D13" s="18">
        <f>Receipts!F26</f>
        <v>316.67</v>
      </c>
      <c r="F13" s="18"/>
    </row>
    <row r="14" spans="1:6">
      <c r="B14" t="s">
        <v>14</v>
      </c>
      <c r="D14" s="18">
        <f>Receipts!G26</f>
        <v>13500</v>
      </c>
      <c r="F14" s="18"/>
    </row>
    <row r="15" spans="1:6">
      <c r="B15" t="s">
        <v>15</v>
      </c>
      <c r="D15" s="18">
        <f>Receipts!H26</f>
        <v>3345.93</v>
      </c>
      <c r="F15" s="18"/>
    </row>
    <row r="16" spans="1:6">
      <c r="B16" t="s">
        <v>16</v>
      </c>
      <c r="D16" s="18">
        <f>Receipts!I26</f>
        <v>0</v>
      </c>
      <c r="F16" s="18"/>
    </row>
    <row r="17" spans="1:6">
      <c r="F17" s="18">
        <f>SUM(D12:D16)</f>
        <v>17162.599999999999</v>
      </c>
    </row>
    <row r="18" spans="1:6">
      <c r="F18" s="18"/>
    </row>
    <row r="19" spans="1:6">
      <c r="A19" t="s">
        <v>28</v>
      </c>
      <c r="B19" t="s">
        <v>62</v>
      </c>
      <c r="E19" s="3">
        <f>Payments!E80</f>
        <v>4342.1500000000005</v>
      </c>
      <c r="F19" s="18"/>
    </row>
    <row r="20" spans="1:6">
      <c r="B20" t="s">
        <v>63</v>
      </c>
      <c r="E20" s="3">
        <f>Payments!F80</f>
        <v>470.16999999999996</v>
      </c>
      <c r="F20" s="18"/>
    </row>
    <row r="21" spans="1:6">
      <c r="B21" t="s">
        <v>64</v>
      </c>
      <c r="E21" s="3">
        <f>Payments!G80</f>
        <v>352.89</v>
      </c>
      <c r="F21" s="18"/>
    </row>
    <row r="22" spans="1:6">
      <c r="B22" t="s">
        <v>65</v>
      </c>
      <c r="E22" s="3">
        <f>Payments!H80</f>
        <v>60</v>
      </c>
      <c r="F22" s="18"/>
    </row>
    <row r="23" spans="1:6">
      <c r="B23" t="s">
        <v>66</v>
      </c>
      <c r="E23" s="3">
        <f>Payments!I80</f>
        <v>2427.9399999999996</v>
      </c>
      <c r="F23" s="18"/>
    </row>
    <row r="24" spans="1:6">
      <c r="B24" t="s">
        <v>19</v>
      </c>
      <c r="E24" s="3">
        <f>Payments!J80</f>
        <v>523.94000000000005</v>
      </c>
      <c r="F24" s="18"/>
    </row>
    <row r="25" spans="1:6">
      <c r="B25" t="s">
        <v>67</v>
      </c>
      <c r="E25" s="3">
        <f>Payments!K80</f>
        <v>433.88</v>
      </c>
      <c r="F25" s="18"/>
    </row>
    <row r="26" spans="1:6">
      <c r="B26" t="s">
        <v>68</v>
      </c>
      <c r="E26" s="3">
        <f>Payments!L80</f>
        <v>0</v>
      </c>
      <c r="F26" s="18"/>
    </row>
    <row r="27" spans="1:6">
      <c r="B27" t="s">
        <v>69</v>
      </c>
      <c r="E27" s="3">
        <f>Payments!M80</f>
        <v>230</v>
      </c>
      <c r="F27" s="18"/>
    </row>
    <row r="28" spans="1:6">
      <c r="B28" t="s">
        <v>20</v>
      </c>
      <c r="E28" s="3">
        <f>Payments!N80</f>
        <v>300</v>
      </c>
      <c r="F28" s="18"/>
    </row>
    <row r="29" spans="1:6">
      <c r="B29" t="s">
        <v>21</v>
      </c>
      <c r="E29" s="3">
        <f>Payments!O80</f>
        <v>169</v>
      </c>
      <c r="F29" s="18"/>
    </row>
    <row r="30" spans="1:6">
      <c r="B30" t="s">
        <v>16</v>
      </c>
      <c r="E30" s="3">
        <f>Payments!P80</f>
        <v>14244.96</v>
      </c>
      <c r="F30" s="18"/>
    </row>
    <row r="31" spans="1:6">
      <c r="F31" s="18">
        <f>0-SUM(E19:E30)</f>
        <v>-23554.93</v>
      </c>
    </row>
    <row r="32" spans="1:6">
      <c r="F32" s="18"/>
    </row>
    <row r="33" spans="1:6">
      <c r="A33" t="s">
        <v>29</v>
      </c>
      <c r="F33" s="18">
        <f>SUM(F10:F32)</f>
        <v>22672.549999999996</v>
      </c>
    </row>
    <row r="36" spans="1:6">
      <c r="F36" s="25"/>
    </row>
  </sheetData>
  <printOptions gridLines="1"/>
  <pageMargins left="0" right="0" top="3.9763779527559107E-2" bottom="0.39370078740157505" header="0" footer="0"/>
  <pageSetup paperSize="9" fitToWidth="0" fitToHeight="0" pageOrder="overThenDown" orientation="landscape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I24"/>
  <sheetViews>
    <sheetView tabSelected="1" topLeftCell="A11" workbookViewId="0">
      <selection activeCell="F24" sqref="F24"/>
    </sheetView>
  </sheetViews>
  <sheetFormatPr defaultRowHeight="13.8"/>
  <cols>
    <col min="1" max="1" width="14.796875" customWidth="1"/>
    <col min="2" max="2" width="12.796875" customWidth="1"/>
    <col min="3" max="3" width="24.8984375" customWidth="1"/>
    <col min="4" max="1023" width="10.69921875" customWidth="1"/>
    <col min="1024" max="1024" width="8.796875" customWidth="1"/>
  </cols>
  <sheetData>
    <row r="1" spans="1:1023">
      <c r="A1" s="1" t="s">
        <v>0</v>
      </c>
    </row>
    <row r="2" spans="1:1023">
      <c r="A2" s="1" t="s">
        <v>32</v>
      </c>
    </row>
    <row r="4" spans="1:1023" ht="16.2">
      <c r="A4" s="1" t="s">
        <v>87</v>
      </c>
    </row>
    <row r="6" spans="1:1023" ht="41.4">
      <c r="A6" s="1" t="s">
        <v>33</v>
      </c>
      <c r="B6" s="19" t="s">
        <v>34</v>
      </c>
      <c r="C6" s="1" t="s">
        <v>35</v>
      </c>
      <c r="D6" s="19" t="s">
        <v>119</v>
      </c>
      <c r="E6" s="1" t="s">
        <v>36</v>
      </c>
      <c r="F6" s="1" t="s">
        <v>37</v>
      </c>
      <c r="G6" s="19" t="s">
        <v>120</v>
      </c>
      <c r="H6" s="1" t="s">
        <v>35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</row>
    <row r="8" spans="1:1023">
      <c r="A8" s="20" t="s">
        <v>38</v>
      </c>
      <c r="B8" s="21" t="s">
        <v>39</v>
      </c>
      <c r="C8" s="20" t="s">
        <v>40</v>
      </c>
      <c r="D8">
        <v>4107</v>
      </c>
      <c r="G8">
        <f t="shared" ref="G8:G22" si="0">D8+E8-F8</f>
        <v>4107</v>
      </c>
    </row>
    <row r="9" spans="1:1023" ht="27.6">
      <c r="A9" s="20" t="s">
        <v>41</v>
      </c>
      <c r="B9" s="21" t="s">
        <v>42</v>
      </c>
      <c r="C9" s="20" t="s">
        <v>43</v>
      </c>
      <c r="D9">
        <v>26965</v>
      </c>
      <c r="G9">
        <f t="shared" si="0"/>
        <v>26965</v>
      </c>
      <c r="H9" s="30"/>
      <c r="I9" s="30"/>
      <c r="J9" s="30"/>
      <c r="K9" s="30"/>
    </row>
    <row r="10" spans="1:1023" ht="27.6">
      <c r="A10" s="20" t="s">
        <v>44</v>
      </c>
      <c r="B10" s="20" t="s">
        <v>45</v>
      </c>
      <c r="C10" s="20" t="s">
        <v>46</v>
      </c>
      <c r="D10">
        <v>460</v>
      </c>
      <c r="G10">
        <f t="shared" si="0"/>
        <v>460</v>
      </c>
    </row>
    <row r="11" spans="1:1023" ht="27.6">
      <c r="A11" s="20" t="s">
        <v>47</v>
      </c>
      <c r="B11" s="20"/>
      <c r="C11" s="20" t="s">
        <v>48</v>
      </c>
      <c r="D11">
        <v>1</v>
      </c>
      <c r="G11">
        <f t="shared" si="0"/>
        <v>1</v>
      </c>
      <c r="H11" t="s">
        <v>49</v>
      </c>
    </row>
    <row r="12" spans="1:1023" ht="41.4">
      <c r="A12" s="20" t="s">
        <v>47</v>
      </c>
      <c r="B12" s="20"/>
      <c r="C12" s="20" t="s">
        <v>50</v>
      </c>
      <c r="D12">
        <v>1</v>
      </c>
      <c r="G12">
        <f t="shared" si="0"/>
        <v>1</v>
      </c>
      <c r="H12" t="s">
        <v>49</v>
      </c>
    </row>
    <row r="13" spans="1:1023">
      <c r="A13" s="20" t="s">
        <v>47</v>
      </c>
      <c r="B13" s="20"/>
      <c r="C13" s="20" t="s">
        <v>51</v>
      </c>
      <c r="D13">
        <v>1</v>
      </c>
      <c r="G13">
        <f t="shared" si="0"/>
        <v>1</v>
      </c>
      <c r="H13" t="s">
        <v>49</v>
      </c>
    </row>
    <row r="14" spans="1:1023">
      <c r="A14" s="20" t="s">
        <v>52</v>
      </c>
      <c r="B14" s="20" t="s">
        <v>82</v>
      </c>
      <c r="C14" s="20" t="s">
        <v>51</v>
      </c>
      <c r="D14">
        <v>1</v>
      </c>
      <c r="G14">
        <f t="shared" si="0"/>
        <v>1</v>
      </c>
      <c r="H14" t="s">
        <v>49</v>
      </c>
    </row>
    <row r="15" spans="1:1023">
      <c r="A15" s="20" t="s">
        <v>47</v>
      </c>
      <c r="B15" s="20"/>
      <c r="C15" s="20" t="s">
        <v>53</v>
      </c>
      <c r="D15">
        <v>1</v>
      </c>
      <c r="G15">
        <f t="shared" si="0"/>
        <v>1</v>
      </c>
      <c r="H15" t="s">
        <v>49</v>
      </c>
    </row>
    <row r="16" spans="1:1023" ht="41.4">
      <c r="A16" s="20" t="s">
        <v>54</v>
      </c>
      <c r="B16" s="20"/>
      <c r="C16" s="20" t="s">
        <v>55</v>
      </c>
      <c r="D16">
        <v>2500</v>
      </c>
      <c r="G16">
        <f t="shared" si="0"/>
        <v>2500</v>
      </c>
    </row>
    <row r="17" spans="1:11" ht="27.6">
      <c r="A17" s="20" t="s">
        <v>56</v>
      </c>
      <c r="B17" s="20" t="s">
        <v>57</v>
      </c>
      <c r="C17" s="20" t="s">
        <v>58</v>
      </c>
      <c r="D17">
        <v>816</v>
      </c>
      <c r="G17">
        <f t="shared" si="0"/>
        <v>816</v>
      </c>
      <c r="H17" s="30"/>
      <c r="I17" s="30"/>
      <c r="J17" s="30"/>
      <c r="K17" s="30"/>
    </row>
    <row r="18" spans="1:11" ht="27.6">
      <c r="A18" s="20" t="s">
        <v>56</v>
      </c>
      <c r="B18" s="20" t="s">
        <v>59</v>
      </c>
      <c r="C18" s="20" t="s">
        <v>60</v>
      </c>
      <c r="D18">
        <v>165</v>
      </c>
      <c r="G18">
        <f t="shared" si="0"/>
        <v>165</v>
      </c>
    </row>
    <row r="19" spans="1:11" ht="27.6">
      <c r="A19" s="20" t="s">
        <v>81</v>
      </c>
      <c r="B19" s="22" t="s">
        <v>70</v>
      </c>
      <c r="C19" s="20" t="s">
        <v>61</v>
      </c>
      <c r="D19">
        <v>504</v>
      </c>
      <c r="G19">
        <f t="shared" si="0"/>
        <v>504</v>
      </c>
      <c r="H19" s="20"/>
      <c r="I19" s="20"/>
      <c r="J19" s="20"/>
      <c r="K19" s="20"/>
    </row>
    <row r="20" spans="1:11" ht="27.6">
      <c r="A20" s="20" t="s">
        <v>88</v>
      </c>
      <c r="B20" s="22" t="s">
        <v>89</v>
      </c>
      <c r="C20" s="20" t="s">
        <v>90</v>
      </c>
      <c r="D20">
        <v>92</v>
      </c>
      <c r="G20">
        <f t="shared" si="0"/>
        <v>92</v>
      </c>
      <c r="H20" s="20"/>
      <c r="I20" s="20"/>
      <c r="J20" s="20"/>
      <c r="K20" s="20"/>
    </row>
    <row r="21" spans="1:11" ht="27.6">
      <c r="A21" s="20" t="s">
        <v>115</v>
      </c>
      <c r="B21" s="22" t="s">
        <v>117</v>
      </c>
      <c r="C21" s="20" t="s">
        <v>118</v>
      </c>
      <c r="E21">
        <v>6092</v>
      </c>
      <c r="G21">
        <f t="shared" si="0"/>
        <v>6092</v>
      </c>
      <c r="H21" s="20"/>
      <c r="I21" s="20"/>
      <c r="J21" s="20"/>
      <c r="K21" s="20"/>
    </row>
    <row r="22" spans="1:11" ht="27.6">
      <c r="A22" s="20" t="s">
        <v>116</v>
      </c>
      <c r="B22" s="22" t="s">
        <v>117</v>
      </c>
      <c r="C22" s="20" t="s">
        <v>121</v>
      </c>
      <c r="E22">
        <v>4508.8</v>
      </c>
      <c r="G22">
        <f t="shared" si="0"/>
        <v>4508.8</v>
      </c>
      <c r="H22" s="20"/>
      <c r="I22" s="20"/>
      <c r="J22" s="20"/>
      <c r="K22" s="20"/>
    </row>
    <row r="23" spans="1:11">
      <c r="A23" s="20"/>
      <c r="B23" s="20"/>
      <c r="C23" s="20"/>
      <c r="D23" s="20">
        <f>SUM(D8:D22)</f>
        <v>35614</v>
      </c>
      <c r="E23">
        <f>SUM(E8:E22)</f>
        <v>10600.8</v>
      </c>
      <c r="F23">
        <f>SUM(F8:F22)</f>
        <v>0</v>
      </c>
      <c r="G23">
        <f>SUM(G8:G22)</f>
        <v>46214.8</v>
      </c>
    </row>
    <row r="24" spans="1:11">
      <c r="A24" s="20"/>
      <c r="B24" s="20"/>
      <c r="C24" s="20"/>
      <c r="D24" s="20"/>
    </row>
  </sheetData>
  <mergeCells count="2">
    <mergeCell ref="H9:K9"/>
    <mergeCell ref="H17:K17"/>
  </mergeCells>
  <printOptions gridLines="1"/>
  <pageMargins left="0.7" right="0.7" top="0.75" bottom="0.75" header="0.3" footer="0.3"/>
  <pageSetup paperSize="9" fitToWidth="0" fitToHeight="0" pageOrder="overThenDown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1403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Bank_Reconciliation</vt:lpstr>
      <vt:lpstr>Receipts</vt:lpstr>
      <vt:lpstr>Payments</vt:lpstr>
      <vt:lpstr>Annual_Summary</vt:lpstr>
      <vt:lpstr>Asset_Register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Coltman</dc:creator>
  <cp:lastModifiedBy>Jane Coltman</cp:lastModifiedBy>
  <cp:revision>23</cp:revision>
  <cp:lastPrinted>2024-05-16T19:18:58Z</cp:lastPrinted>
  <dcterms:created xsi:type="dcterms:W3CDTF">2020-07-18T13:15:25Z</dcterms:created>
  <dcterms:modified xsi:type="dcterms:W3CDTF">2024-06-06T12:38:44Z</dcterms:modified>
</cp:coreProperties>
</file>